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PSU Working\Chong\Special Projects\1. Working\Website\Forms for HarvestPrime.ucr.edu\APSU Forms\Course Buy-Out\"/>
    </mc:Choice>
  </mc:AlternateContent>
  <bookViews>
    <workbookView xWindow="0" yWindow="0" windowWidth="28800" windowHeight="12915" activeTab="1"/>
  </bookViews>
  <sheets>
    <sheet name="SAMPLE WORKSHEET" sheetId="13" r:id="rId1"/>
    <sheet name="INPUT WORKSHEET" sheetId="14" r:id="rId2"/>
    <sheet name="Sheet1" sheetId="3" r:id="rId3"/>
  </sheets>
  <definedNames>
    <definedName name="_xlnm.Print_Area" localSheetId="1">'INPUT WORKSHEET'!$A$1:$K$53</definedName>
    <definedName name="_xlnm.Print_Area" localSheetId="0">'SAMPLE WORKSHEET'!$A$1:$K$53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4" l="1"/>
  <c r="M25" i="14"/>
  <c r="N25" i="14" s="1"/>
  <c r="O25" i="14" s="1"/>
  <c r="M24" i="14"/>
  <c r="N24" i="14" s="1"/>
  <c r="O24" i="14" s="1"/>
  <c r="M23" i="14"/>
  <c r="N23" i="14" s="1"/>
  <c r="O23" i="14" s="1"/>
  <c r="E23" i="14"/>
  <c r="E21" i="14"/>
  <c r="B30" i="14" s="1"/>
  <c r="D30" i="14" l="1"/>
  <c r="E30" i="14" s="1"/>
  <c r="K36" i="14" s="1"/>
  <c r="H24" i="14"/>
  <c r="H30" i="14"/>
  <c r="J24" i="14"/>
  <c r="I24" i="14" s="1"/>
  <c r="K24" i="14" s="1"/>
  <c r="J25" i="14"/>
  <c r="I25" i="14" s="1"/>
  <c r="K25" i="14" s="1"/>
  <c r="H31" i="14"/>
  <c r="H25" i="14"/>
  <c r="H23" i="14"/>
  <c r="H29" i="14"/>
  <c r="J23" i="14"/>
  <c r="I23" i="14" s="1"/>
  <c r="K23" i="14" s="1"/>
  <c r="O27" i="14"/>
  <c r="J29" i="14"/>
  <c r="B29" i="14"/>
  <c r="J30" i="14"/>
  <c r="E21" i="13"/>
  <c r="B29" i="13" s="1"/>
  <c r="I29" i="14" l="1"/>
  <c r="K29" i="14" s="1"/>
  <c r="K38" i="14"/>
  <c r="K37" i="14"/>
  <c r="I31" i="14"/>
  <c r="K31" i="14" s="1"/>
  <c r="I30" i="14"/>
  <c r="K30" i="14" s="1"/>
  <c r="J31" i="14"/>
  <c r="E39" i="13"/>
  <c r="B30" i="13"/>
  <c r="D30" i="13" s="1"/>
  <c r="M25" i="13"/>
  <c r="N25" i="13" s="1"/>
  <c r="O25" i="13" s="1"/>
  <c r="M24" i="13"/>
  <c r="N24" i="13" s="1"/>
  <c r="O24" i="13" s="1"/>
  <c r="J24" i="13" s="1"/>
  <c r="M23" i="13"/>
  <c r="N23" i="13" s="1"/>
  <c r="O23" i="13" s="1"/>
  <c r="J23" i="13" s="1"/>
  <c r="E23" i="13"/>
  <c r="J25" i="13" l="1"/>
  <c r="J31" i="13" s="1"/>
  <c r="E30" i="13"/>
  <c r="K36" i="13" s="1"/>
  <c r="K37" i="13" s="1"/>
  <c r="H29" i="13"/>
  <c r="O27" i="13"/>
  <c r="H23" i="13"/>
  <c r="H25" i="13"/>
  <c r="H31" i="13"/>
  <c r="H30" i="13"/>
  <c r="H24" i="13"/>
  <c r="I25" i="13" l="1"/>
  <c r="K25" i="13" s="1"/>
  <c r="I24" i="13"/>
  <c r="K24" i="13" s="1"/>
  <c r="K38" i="13"/>
  <c r="I31" i="13" l="1"/>
  <c r="K31" i="13" s="1"/>
  <c r="J30" i="13"/>
  <c r="I30" i="13"/>
  <c r="J29" i="13"/>
  <c r="I23" i="13"/>
  <c r="K30" i="13" l="1"/>
  <c r="K23" i="13"/>
  <c r="I29" i="13"/>
  <c r="K29" i="13" s="1"/>
</calcChain>
</file>

<file path=xl/sharedStrings.xml><?xml version="1.0" encoding="utf-8"?>
<sst xmlns="http://schemas.openxmlformats.org/spreadsheetml/2006/main" count="162" uniqueCount="70">
  <si>
    <t>Faculty Member Information</t>
  </si>
  <si>
    <t>Name</t>
  </si>
  <si>
    <t>Title</t>
  </si>
  <si>
    <t>Funding Source for Buy-Out</t>
  </si>
  <si>
    <t>Department Contact:</t>
  </si>
  <si>
    <t>FAO/MSO Name:</t>
  </si>
  <si>
    <t>Date Request Received:</t>
  </si>
  <si>
    <t>CNAS Dean Approval Signature:</t>
  </si>
  <si>
    <t>Department:</t>
  </si>
  <si>
    <t>Phone  #:</t>
  </si>
  <si>
    <t>Benefits</t>
  </si>
  <si>
    <t>$ to be Released</t>
  </si>
  <si>
    <t xml:space="preserve">Salary  </t>
  </si>
  <si>
    <t xml:space="preserve">Funding Source   </t>
  </si>
  <si>
    <t>Additional Information</t>
  </si>
  <si>
    <t>TOTAL:</t>
  </si>
  <si>
    <t>Phone:</t>
  </si>
  <si>
    <t>Signature:</t>
  </si>
  <si>
    <t>Faculty Member</t>
  </si>
  <si>
    <t>Department Chair</t>
  </si>
  <si>
    <t>Date:</t>
  </si>
  <si>
    <t>Salary &amp; Benefits Total</t>
  </si>
  <si>
    <t>Enter Faculty Member's Annual Salary:</t>
  </si>
  <si>
    <t>Faculty Replacement and Estimated Costs:</t>
  </si>
  <si>
    <t>Salary &amp; Benefits Released:</t>
  </si>
  <si>
    <t>@ 30%</t>
  </si>
  <si>
    <t xml:space="preserve">Enter Faculty Member's Salary per Quarter  </t>
  </si>
  <si>
    <t>50% Department</t>
  </si>
  <si>
    <t>50% Dean's Office</t>
  </si>
  <si>
    <t>Fall</t>
  </si>
  <si>
    <t>Winter</t>
  </si>
  <si>
    <t>Spring</t>
  </si>
  <si>
    <t>Ending Date of Funding Source</t>
  </si>
  <si>
    <t>Total</t>
  </si>
  <si>
    <t>Fall Qtr</t>
  </si>
  <si>
    <t>Winter Qtr</t>
  </si>
  <si>
    <t>Spring Qtr</t>
  </si>
  <si>
    <t>VALUE1</t>
  </si>
  <si>
    <t>COURSE1</t>
  </si>
  <si>
    <t>TOTAL</t>
  </si>
  <si>
    <t>For NAPSU use only</t>
  </si>
  <si>
    <t xml:space="preserve">FALL </t>
  </si>
  <si>
    <t xml:space="preserve">WINTER </t>
  </si>
  <si>
    <t>SPRING</t>
  </si>
  <si>
    <t>Quarter</t>
  </si>
  <si>
    <t>FY for Quarter Buy-out is Requested</t>
  </si>
  <si>
    <t>Estimated Savings:</t>
  </si>
  <si>
    <t>($ to be released) - (Estimated Costs)</t>
  </si>
  <si>
    <t>Estimated Costs</t>
  </si>
  <si>
    <t>ENTER INFORMATION IN GREEN FIELDS; ALL OTHER FIELDS ARE LOCKED.</t>
  </si>
  <si>
    <t>Course Name &amp; Course #</t>
  </si>
  <si>
    <t>QUARTER</t>
  </si>
  <si>
    <t>Professorial Title</t>
  </si>
  <si>
    <t>Buyout/Prof Researcher</t>
  </si>
  <si>
    <t># Courses</t>
  </si>
  <si>
    <t>1. Please indicate the course assigned to teach during the academic year for which teaching buy-out is requested:</t>
  </si>
  <si>
    <t>Place an "X" next to the quarter/year the buy-out is requested</t>
  </si>
  <si>
    <t>x</t>
  </si>
  <si>
    <t>John Doremi</t>
  </si>
  <si>
    <t>For 1 course: 15% of Annual Sal</t>
  </si>
  <si>
    <t>For 2 course: 35% of Annual Sal</t>
  </si>
  <si>
    <t>Number of courses marked for buyout:</t>
  </si>
  <si>
    <t>For 3 course: 65% of Annual Sal</t>
  </si>
  <si>
    <t>Department</t>
  </si>
  <si>
    <t>Professor</t>
  </si>
  <si>
    <t>xxx-xxxx</t>
  </si>
  <si>
    <t>Water101</t>
  </si>
  <si>
    <t>Soil201</t>
  </si>
  <si>
    <t>Mickey Mouse</t>
  </si>
  <si>
    <t>Minnie 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</si>
</sst>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Arial Rounded MT Bold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9">
    <xf numFmtId="0" fontId="0" fillId="0" borderId="0" xfId="0"/>
    <xf numFmtId="164" fontId="0" fillId="0" borderId="0" xfId="1" applyNumberFormat="1" applyFont="1" applyFill="1" applyBorder="1" applyProtection="1"/>
    <xf numFmtId="0" fontId="5" fillId="0" borderId="0" xfId="0" applyFont="1" applyFill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right"/>
    </xf>
    <xf numFmtId="0" fontId="4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164" fontId="1" fillId="0" borderId="0" xfId="1" applyNumberFormat="1" applyFont="1" applyFill="1" applyBorder="1" applyAlignment="1" applyProtection="1">
      <alignment horizontal="right" vertical="center"/>
    </xf>
    <xf numFmtId="0" fontId="0" fillId="0" borderId="0" xfId="0" applyFont="1" applyFill="1" applyProtection="1"/>
    <xf numFmtId="164" fontId="1" fillId="0" borderId="1" xfId="1" applyNumberFormat="1" applyFont="1" applyFill="1" applyBorder="1" applyProtection="1"/>
    <xf numFmtId="164" fontId="7" fillId="0" borderId="0" xfId="1" applyNumberFormat="1" applyFont="1" applyFill="1" applyBorder="1" applyProtection="1"/>
    <xf numFmtId="0" fontId="11" fillId="0" borderId="0" xfId="0" applyFont="1" applyFill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12" fillId="0" borderId="0" xfId="0" applyFont="1" applyFill="1" applyProtection="1"/>
    <xf numFmtId="164" fontId="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/>
    <xf numFmtId="0" fontId="8" fillId="0" borderId="0" xfId="0" applyFont="1" applyFill="1" applyProtection="1"/>
    <xf numFmtId="9" fontId="0" fillId="0" borderId="0" xfId="2" applyFont="1" applyFill="1" applyBorder="1" applyProtection="1"/>
    <xf numFmtId="0" fontId="0" fillId="0" borderId="1" xfId="0" applyFont="1" applyFill="1" applyBorder="1" applyProtection="1"/>
    <xf numFmtId="164" fontId="0" fillId="0" borderId="1" xfId="1" applyNumberFormat="1" applyFont="1" applyFill="1" applyBorder="1" applyProtection="1"/>
    <xf numFmtId="164" fontId="0" fillId="0" borderId="0" xfId="1" applyNumberFormat="1" applyFont="1" applyFill="1" applyBorder="1" applyAlignment="1" applyProtection="1">
      <alignment horizontal="center"/>
    </xf>
    <xf numFmtId="0" fontId="0" fillId="0" borderId="0" xfId="0" applyFill="1" applyProtection="1"/>
    <xf numFmtId="164" fontId="1" fillId="0" borderId="1" xfId="1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0" fillId="0" borderId="8" xfId="0" applyFont="1" applyFill="1" applyBorder="1" applyProtection="1"/>
    <xf numFmtId="0" fontId="9" fillId="0" borderId="0" xfId="0" applyFont="1" applyFill="1" applyProtection="1"/>
    <xf numFmtId="0" fontId="8" fillId="0" borderId="0" xfId="0" applyFont="1" applyFill="1" applyBorder="1" applyAlignment="1" applyProtection="1">
      <alignment wrapText="1"/>
    </xf>
    <xf numFmtId="0" fontId="4" fillId="0" borderId="0" xfId="0" applyFont="1" applyFill="1" applyBorder="1" applyProtection="1"/>
    <xf numFmtId="0" fontId="8" fillId="0" borderId="0" xfId="0" applyFont="1" applyFill="1" applyBorder="1" applyAlignment="1" applyProtection="1"/>
    <xf numFmtId="164" fontId="3" fillId="2" borderId="1" xfId="1" applyNumberFormat="1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164" fontId="0" fillId="2" borderId="5" xfId="1" applyNumberFormat="1" applyFont="1" applyFill="1" applyBorder="1" applyProtection="1">
      <protection locked="0"/>
    </xf>
    <xf numFmtId="165" fontId="7" fillId="3" borderId="1" xfId="2" applyNumberFormat="1" applyFont="1" applyFill="1" applyBorder="1" applyAlignment="1" applyProtection="1">
      <alignment horizontal="center"/>
    </xf>
    <xf numFmtId="165" fontId="7" fillId="3" borderId="1" xfId="1" applyNumberFormat="1" applyFont="1" applyFill="1" applyBorder="1" applyProtection="1"/>
    <xf numFmtId="0" fontId="2" fillId="3" borderId="1" xfId="1" applyNumberFormat="1" applyFont="1" applyFill="1" applyBorder="1" applyProtection="1"/>
    <xf numFmtId="164" fontId="7" fillId="3" borderId="1" xfId="1" applyNumberFormat="1" applyFont="1" applyFill="1" applyBorder="1" applyAlignment="1" applyProtection="1">
      <alignment horizontal="center"/>
    </xf>
    <xf numFmtId="164" fontId="7" fillId="3" borderId="1" xfId="1" applyNumberFormat="1" applyFont="1" applyFill="1" applyBorder="1" applyProtection="1"/>
    <xf numFmtId="0" fontId="13" fillId="0" borderId="0" xfId="0" applyFont="1" applyFill="1" applyProtection="1"/>
    <xf numFmtId="0" fontId="13" fillId="2" borderId="0" xfId="0" applyFont="1" applyFill="1" applyProtection="1"/>
    <xf numFmtId="0" fontId="14" fillId="0" borderId="0" xfId="0" applyFont="1" applyFill="1" applyProtection="1"/>
    <xf numFmtId="0" fontId="4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/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Protection="1"/>
    <xf numFmtId="0" fontId="17" fillId="0" borderId="5" xfId="0" quotePrefix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Protection="1"/>
    <xf numFmtId="164" fontId="0" fillId="3" borderId="1" xfId="0" applyNumberFormat="1" applyFont="1" applyFill="1" applyBorder="1" applyProtection="1"/>
    <xf numFmtId="164" fontId="2" fillId="0" borderId="9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44" fontId="0" fillId="0" borderId="6" xfId="1" applyNumberFormat="1" applyFont="1" applyFill="1" applyBorder="1" applyProtection="1"/>
    <xf numFmtId="164" fontId="0" fillId="0" borderId="10" xfId="0" applyNumberFormat="1" applyFont="1" applyFill="1" applyBorder="1" applyProtection="1"/>
    <xf numFmtId="1" fontId="0" fillId="0" borderId="1" xfId="0" applyNumberFormat="1" applyFont="1" applyFill="1" applyBorder="1" applyProtection="1"/>
    <xf numFmtId="0" fontId="17" fillId="0" borderId="1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14" fontId="0" fillId="2" borderId="2" xfId="0" applyNumberFormat="1" applyFont="1" applyFill="1" applyBorder="1" applyAlignment="1" applyProtection="1">
      <alignment horizontal="center"/>
      <protection locked="0"/>
    </xf>
    <xf numFmtId="1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164" fontId="0" fillId="0" borderId="2" xfId="1" applyNumberFormat="1" applyFont="1" applyFill="1" applyBorder="1" applyAlignment="1" applyProtection="1">
      <alignment horizontal="center"/>
    </xf>
    <xf numFmtId="164" fontId="0" fillId="0" borderId="4" xfId="1" applyNumberFormat="1" applyFont="1" applyFill="1" applyBorder="1" applyAlignment="1" applyProtection="1">
      <alignment horizontal="center"/>
    </xf>
    <xf numFmtId="164" fontId="1" fillId="0" borderId="1" xfId="1" applyNumberFormat="1" applyFont="1" applyFill="1" applyBorder="1" applyAlignment="1" applyProtection="1">
      <alignment horizontal="center"/>
    </xf>
    <xf numFmtId="0" fontId="0" fillId="2" borderId="5" xfId="0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Alignment="1" applyProtection="1">
      <alignment horizontal="right" vertical="center"/>
    </xf>
    <xf numFmtId="164" fontId="2" fillId="0" borderId="7" xfId="1" applyNumberFormat="1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right" vertical="center"/>
    </xf>
    <xf numFmtId="164" fontId="1" fillId="0" borderId="2" xfId="1" applyNumberFormat="1" applyFont="1" applyFill="1" applyBorder="1" applyAlignment="1" applyProtection="1">
      <alignment horizontal="right" vertical="center"/>
    </xf>
    <xf numFmtId="164" fontId="1" fillId="0" borderId="3" xfId="1" applyNumberFormat="1" applyFont="1" applyFill="1" applyBorder="1" applyAlignment="1" applyProtection="1">
      <alignment horizontal="right" vertical="center"/>
    </xf>
    <xf numFmtId="164" fontId="1" fillId="0" borderId="4" xfId="1" applyNumberFormat="1" applyFont="1" applyFill="1" applyBorder="1" applyAlignment="1" applyProtection="1">
      <alignment horizontal="right" vertical="center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14" fontId="0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/>
    </xf>
    <xf numFmtId="14" fontId="0" fillId="2" borderId="2" xfId="0" applyNumberFormat="1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9FBF7"/>
      <color rgb="FFE8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showRuler="0" topLeftCell="A33" zoomScale="115" zoomScaleNormal="115" zoomScalePageLayoutView="70" workbookViewId="0">
      <selection activeCell="E1" sqref="E1"/>
    </sheetView>
  </sheetViews>
  <sheetFormatPr defaultColWidth="9.140625" defaultRowHeight="15" x14ac:dyDescent="0.25"/>
  <cols>
    <col min="1" max="1" width="13.42578125" style="12" customWidth="1"/>
    <col min="2" max="2" width="16.85546875" style="12" customWidth="1"/>
    <col min="3" max="3" width="14.7109375" style="12" customWidth="1"/>
    <col min="4" max="4" width="12.28515625" style="12" customWidth="1"/>
    <col min="5" max="5" width="16.42578125" style="12" customWidth="1"/>
    <col min="6" max="6" width="3.28515625" style="12" customWidth="1"/>
    <col min="7" max="7" width="10.5703125" style="12" customWidth="1"/>
    <col min="8" max="8" width="10.140625" style="12" customWidth="1"/>
    <col min="9" max="9" width="13.140625" style="12" customWidth="1"/>
    <col min="10" max="10" width="13.7109375" style="12" customWidth="1"/>
    <col min="11" max="11" width="11" style="12" customWidth="1"/>
    <col min="12" max="12" width="11.85546875" style="12" hidden="1" customWidth="1"/>
    <col min="13" max="15" width="9.140625" style="12" hidden="1" customWidth="1"/>
    <col min="16" max="16" width="9.140625" style="12" customWidth="1"/>
    <col min="17" max="16384" width="9.140625" style="12"/>
  </cols>
  <sheetData>
    <row r="1" spans="1:22" s="45" customFormat="1" ht="14.25" x14ac:dyDescent="0.2">
      <c r="A1" s="46" t="s">
        <v>49</v>
      </c>
      <c r="B1" s="46"/>
      <c r="C1" s="46"/>
      <c r="D1" s="46"/>
      <c r="E1" s="46"/>
      <c r="F1" s="46"/>
      <c r="G1" s="46"/>
      <c r="H1" s="46"/>
      <c r="I1" s="46"/>
    </row>
    <row r="2" spans="1:22" s="47" customFormat="1" ht="18.75" x14ac:dyDescent="0.3">
      <c r="A2" s="47" t="s">
        <v>0</v>
      </c>
    </row>
    <row r="3" spans="1:22" s="5" customFormat="1" ht="22.5" customHeight="1" x14ac:dyDescent="0.25">
      <c r="A3" s="2" t="s">
        <v>1</v>
      </c>
      <c r="B3" s="80" t="s">
        <v>58</v>
      </c>
      <c r="C3" s="80"/>
      <c r="D3" s="80"/>
      <c r="E3" s="80"/>
      <c r="G3" s="81" t="s">
        <v>8</v>
      </c>
      <c r="H3" s="81"/>
      <c r="I3" s="80" t="s">
        <v>63</v>
      </c>
      <c r="J3" s="80"/>
      <c r="K3" s="80"/>
    </row>
    <row r="4" spans="1:22" s="5" customFormat="1" ht="6.75" customHeight="1" x14ac:dyDescent="0.25">
      <c r="A4" s="2"/>
      <c r="B4" s="3"/>
      <c r="C4" s="3"/>
      <c r="D4" s="3"/>
      <c r="F4" s="4"/>
      <c r="G4" s="3"/>
      <c r="H4" s="3"/>
    </row>
    <row r="5" spans="1:22" s="5" customFormat="1" ht="23.25" customHeight="1" x14ac:dyDescent="0.25">
      <c r="A5" s="2" t="s">
        <v>2</v>
      </c>
      <c r="B5" s="80" t="s">
        <v>64</v>
      </c>
      <c r="C5" s="80"/>
      <c r="D5" s="80"/>
      <c r="E5" s="80"/>
      <c r="G5" s="81" t="s">
        <v>9</v>
      </c>
      <c r="H5" s="81"/>
      <c r="I5" s="80" t="s">
        <v>65</v>
      </c>
      <c r="J5" s="80"/>
      <c r="K5" s="80"/>
      <c r="M5" s="15"/>
      <c r="N5" s="15"/>
      <c r="P5" s="35"/>
      <c r="Q5" s="36"/>
      <c r="R5" s="34"/>
      <c r="S5" s="34"/>
      <c r="T5" s="34"/>
      <c r="U5" s="34"/>
      <c r="V5" s="34"/>
    </row>
    <row r="6" spans="1:22" ht="10.5" customHeight="1" x14ac:dyDescent="0.25">
      <c r="N6" s="16"/>
    </row>
    <row r="7" spans="1:22" s="50" customFormat="1" ht="19.5" customHeight="1" x14ac:dyDescent="0.25">
      <c r="A7" s="49" t="s">
        <v>55</v>
      </c>
      <c r="M7" s="51"/>
      <c r="N7" s="51"/>
    </row>
    <row r="8" spans="1:22" s="6" customFormat="1" ht="4.5" customHeight="1" x14ac:dyDescent="0.25">
      <c r="A8" s="20"/>
      <c r="B8" s="62"/>
      <c r="C8" s="87"/>
      <c r="D8" s="87"/>
      <c r="E8" s="60"/>
      <c r="M8" s="17"/>
      <c r="N8" s="17"/>
    </row>
    <row r="9" spans="1:22" s="6" customFormat="1" ht="44.25" customHeight="1" x14ac:dyDescent="0.25">
      <c r="A9" s="74" t="s">
        <v>44</v>
      </c>
      <c r="B9" s="61" t="s">
        <v>45</v>
      </c>
      <c r="C9" s="88" t="s">
        <v>56</v>
      </c>
      <c r="D9" s="89"/>
      <c r="E9" s="90" t="s">
        <v>50</v>
      </c>
      <c r="F9" s="90"/>
      <c r="G9" s="90"/>
      <c r="H9" s="90"/>
      <c r="I9" s="90"/>
      <c r="J9" s="90"/>
      <c r="K9" s="90"/>
      <c r="S9" s="79"/>
      <c r="T9" s="79"/>
    </row>
    <row r="10" spans="1:22" s="6" customFormat="1" ht="18.95" customHeight="1" x14ac:dyDescent="0.25">
      <c r="A10" s="65" t="s">
        <v>41</v>
      </c>
      <c r="B10" s="73"/>
      <c r="C10" s="91"/>
      <c r="D10" s="92"/>
      <c r="E10" s="93"/>
      <c r="F10" s="93"/>
      <c r="G10" s="93"/>
      <c r="H10" s="93"/>
      <c r="I10" s="93"/>
      <c r="J10" s="93"/>
      <c r="K10" s="93"/>
      <c r="S10" s="79"/>
      <c r="T10" s="79"/>
    </row>
    <row r="11" spans="1:22" s="6" customFormat="1" ht="18.95" customHeight="1" x14ac:dyDescent="0.25">
      <c r="A11" s="65" t="s">
        <v>42</v>
      </c>
      <c r="B11" s="73">
        <v>2016</v>
      </c>
      <c r="C11" s="91" t="s">
        <v>57</v>
      </c>
      <c r="D11" s="92"/>
      <c r="E11" s="93" t="s">
        <v>66</v>
      </c>
      <c r="F11" s="93"/>
      <c r="G11" s="93"/>
      <c r="H11" s="93"/>
      <c r="I11" s="93"/>
      <c r="J11" s="93"/>
      <c r="K11" s="93"/>
      <c r="S11" s="79"/>
      <c r="T11" s="79"/>
    </row>
    <row r="12" spans="1:22" s="6" customFormat="1" ht="18.95" customHeight="1" x14ac:dyDescent="0.25">
      <c r="A12" s="65" t="s">
        <v>43</v>
      </c>
      <c r="B12" s="73">
        <v>2015</v>
      </c>
      <c r="C12" s="91" t="s">
        <v>57</v>
      </c>
      <c r="D12" s="92"/>
      <c r="E12" s="93" t="s">
        <v>67</v>
      </c>
      <c r="F12" s="93"/>
      <c r="G12" s="93"/>
      <c r="H12" s="93"/>
      <c r="I12" s="93"/>
      <c r="J12" s="93"/>
      <c r="K12" s="93"/>
    </row>
    <row r="13" spans="1:22" s="6" customFormat="1" ht="8.25" customHeight="1" x14ac:dyDescent="0.25">
      <c r="C13" s="7"/>
      <c r="D13" s="7"/>
      <c r="E13" s="7"/>
      <c r="F13" s="7"/>
      <c r="G13" s="7"/>
      <c r="H13" s="7"/>
    </row>
    <row r="14" spans="1:22" s="10" customFormat="1" ht="15.75" x14ac:dyDescent="0.25">
      <c r="A14" s="23" t="s">
        <v>3</v>
      </c>
    </row>
    <row r="15" spans="1:22" s="6" customFormat="1" ht="30" customHeight="1" x14ac:dyDescent="0.25">
      <c r="A15" s="90" t="s">
        <v>13</v>
      </c>
      <c r="B15" s="90"/>
      <c r="C15" s="88" t="s">
        <v>32</v>
      </c>
      <c r="D15" s="89"/>
      <c r="E15" s="94" t="s">
        <v>14</v>
      </c>
      <c r="F15" s="94"/>
      <c r="G15" s="94"/>
      <c r="H15" s="94"/>
      <c r="I15" s="94"/>
      <c r="J15" s="94"/>
      <c r="K15" s="94"/>
      <c r="M15" s="17"/>
      <c r="N15" s="17"/>
    </row>
    <row r="16" spans="1:22" s="6" customFormat="1" ht="18.95" customHeight="1" x14ac:dyDescent="0.25">
      <c r="A16" s="82"/>
      <c r="B16" s="83"/>
      <c r="C16" s="84"/>
      <c r="D16" s="85"/>
      <c r="E16" s="86"/>
      <c r="F16" s="86"/>
      <c r="G16" s="86"/>
      <c r="H16" s="86"/>
      <c r="I16" s="86"/>
      <c r="J16" s="86"/>
      <c r="K16" s="86"/>
      <c r="M16" s="16"/>
    </row>
    <row r="17" spans="1:15" s="6" customFormat="1" ht="18.95" customHeight="1" x14ac:dyDescent="0.25">
      <c r="A17" s="82"/>
      <c r="B17" s="83"/>
      <c r="C17" s="84"/>
      <c r="D17" s="85"/>
      <c r="E17" s="86"/>
      <c r="F17" s="86"/>
      <c r="G17" s="86"/>
      <c r="H17" s="86"/>
      <c r="I17" s="86"/>
      <c r="J17" s="86"/>
      <c r="K17" s="86"/>
      <c r="L17" s="24"/>
    </row>
    <row r="18" spans="1:15" s="6" customFormat="1" ht="18.95" customHeight="1" x14ac:dyDescent="0.25">
      <c r="A18" s="82"/>
      <c r="B18" s="83"/>
      <c r="C18" s="84"/>
      <c r="D18" s="85"/>
      <c r="E18" s="86"/>
      <c r="F18" s="86"/>
      <c r="G18" s="86"/>
      <c r="H18" s="86"/>
      <c r="I18" s="86"/>
      <c r="J18" s="86"/>
      <c r="K18" s="86"/>
    </row>
    <row r="19" spans="1:15" s="6" customFormat="1" ht="8.25" customHeight="1" x14ac:dyDescent="0.25">
      <c r="C19" s="7"/>
      <c r="D19" s="7"/>
      <c r="E19" s="7"/>
      <c r="F19" s="7"/>
      <c r="G19" s="7"/>
      <c r="H19" s="7"/>
    </row>
    <row r="20" spans="1:15" s="10" customFormat="1" ht="15.75" x14ac:dyDescent="0.25">
      <c r="A20" s="23" t="s">
        <v>24</v>
      </c>
    </row>
    <row r="21" spans="1:15" s="10" customFormat="1" ht="18.75" customHeight="1" x14ac:dyDescent="0.25">
      <c r="B21" s="5" t="s">
        <v>61</v>
      </c>
      <c r="E21" s="77">
        <f>COUNTIF(C10:D12,"x")</f>
        <v>2</v>
      </c>
      <c r="G21" s="95" t="s">
        <v>40</v>
      </c>
      <c r="H21" s="95"/>
      <c r="I21" s="95"/>
      <c r="J21" s="95"/>
      <c r="K21" s="95"/>
    </row>
    <row r="22" spans="1:15" s="10" customFormat="1" ht="27.75" customHeight="1" x14ac:dyDescent="0.25">
      <c r="B22" s="5" t="s">
        <v>22</v>
      </c>
      <c r="E22" s="37">
        <v>90000</v>
      </c>
      <c r="F22" s="12"/>
      <c r="G22" s="53" t="s">
        <v>51</v>
      </c>
      <c r="H22" s="53" t="s">
        <v>54</v>
      </c>
      <c r="I22" s="53" t="s">
        <v>52</v>
      </c>
      <c r="J22" s="53" t="s">
        <v>53</v>
      </c>
      <c r="K22" s="52" t="s">
        <v>33</v>
      </c>
      <c r="L22" s="6"/>
      <c r="M22" s="17" t="s">
        <v>38</v>
      </c>
      <c r="N22" s="17" t="s">
        <v>37</v>
      </c>
      <c r="O22" s="17" t="s">
        <v>39</v>
      </c>
    </row>
    <row r="23" spans="1:15" s="10" customFormat="1" ht="21" customHeight="1" x14ac:dyDescent="0.25">
      <c r="B23" s="5" t="s">
        <v>26</v>
      </c>
      <c r="E23" s="75">
        <f>SUM(E22/12)*4</f>
        <v>30000</v>
      </c>
      <c r="F23" s="12"/>
      <c r="G23" s="22" t="s">
        <v>29</v>
      </c>
      <c r="H23" s="52">
        <f>O23</f>
        <v>0</v>
      </c>
      <c r="I23" s="40" t="str">
        <f>(IF(ISERROR(100%-J23),"",100%-J23))</f>
        <v/>
      </c>
      <c r="J23" s="41" t="str">
        <f>IF($O$23=0,"",IF($E$21=1,45%,IF($E$21=2,52.5%,IF($E$21=3,65%))))</f>
        <v/>
      </c>
      <c r="K23" s="68" t="str">
        <f>IF(ISERROR(I23+J23),"",I23+J23)</f>
        <v/>
      </c>
      <c r="L23" s="6" t="s">
        <v>29</v>
      </c>
      <c r="M23" s="21">
        <f t="shared" ref="M23:M25" si="0">COUNTIF(C10,"x")</f>
        <v>0</v>
      </c>
      <c r="N23" s="21">
        <f>M23*1</f>
        <v>0</v>
      </c>
      <c r="O23" s="25">
        <f>SUM(N23:N23)</f>
        <v>0</v>
      </c>
    </row>
    <row r="24" spans="1:15" s="10" customFormat="1" ht="21" customHeight="1" x14ac:dyDescent="0.25">
      <c r="B24" s="5"/>
      <c r="E24" s="76"/>
      <c r="F24" s="12"/>
      <c r="G24" s="22" t="s">
        <v>30</v>
      </c>
      <c r="H24" s="52">
        <f>O24</f>
        <v>1</v>
      </c>
      <c r="I24" s="40">
        <f t="shared" ref="I24:I25" si="1">(IF(ISERROR(100%-J24),"",100%-J24))</f>
        <v>0.47499999999999998</v>
      </c>
      <c r="J24" s="41">
        <f>IF($O$24=0,"",IF($E$21=1,45%,IF($E$21=2,52.5%,IF($E$21=3,65%))))</f>
        <v>0.52500000000000002</v>
      </c>
      <c r="K24" s="68">
        <f>IF(ISERROR(I24+J24),"",I24+J24)</f>
        <v>1</v>
      </c>
      <c r="L24" s="6" t="s">
        <v>30</v>
      </c>
      <c r="M24" s="21">
        <f t="shared" si="0"/>
        <v>1</v>
      </c>
      <c r="N24" s="21">
        <f>M24*1</f>
        <v>1</v>
      </c>
      <c r="O24" s="25">
        <f>SUM(N24:N24)</f>
        <v>1</v>
      </c>
    </row>
    <row r="25" spans="1:15" s="10" customFormat="1" ht="22.5" customHeight="1" x14ac:dyDescent="0.25">
      <c r="F25" s="12"/>
      <c r="G25" s="42" t="s">
        <v>31</v>
      </c>
      <c r="H25" s="52">
        <f>O25</f>
        <v>1</v>
      </c>
      <c r="I25" s="40">
        <f t="shared" si="1"/>
        <v>0.47499999999999998</v>
      </c>
      <c r="J25" s="41">
        <f>IF($O$25=0,"",IF($E$21=1,45%,IF($E$21=2,52.5%,IF($E$21=3,65%))))</f>
        <v>0.52500000000000002</v>
      </c>
      <c r="K25" s="68">
        <f>IF(ISERROR(I25+J25),"",I25+J25)</f>
        <v>1</v>
      </c>
      <c r="L25" s="6" t="s">
        <v>31</v>
      </c>
      <c r="M25" s="21">
        <f t="shared" si="0"/>
        <v>1</v>
      </c>
      <c r="N25" s="21">
        <f>M25*1</f>
        <v>1</v>
      </c>
      <c r="O25" s="25">
        <f>SUM(N25:N25)</f>
        <v>1</v>
      </c>
    </row>
    <row r="26" spans="1:15" s="10" customFormat="1" ht="18.75" customHeight="1" x14ac:dyDescent="0.25">
      <c r="E26" s="19"/>
      <c r="F26" s="12"/>
      <c r="J26" s="12"/>
      <c r="L26" s="6"/>
      <c r="M26" s="17"/>
      <c r="N26" s="17"/>
      <c r="O26" s="6"/>
    </row>
    <row r="27" spans="1:15" ht="18.75" customHeight="1" x14ac:dyDescent="0.25">
      <c r="B27" s="96" t="s">
        <v>11</v>
      </c>
      <c r="C27" s="97"/>
      <c r="D27" s="97"/>
      <c r="E27" s="98"/>
      <c r="G27" s="95" t="s">
        <v>40</v>
      </c>
      <c r="H27" s="95"/>
      <c r="I27" s="95"/>
      <c r="J27" s="95"/>
      <c r="K27" s="95"/>
      <c r="L27" s="10"/>
      <c r="M27" s="18"/>
      <c r="N27" s="18"/>
      <c r="O27" s="10">
        <f>SUM(O23:O26)</f>
        <v>2</v>
      </c>
    </row>
    <row r="28" spans="1:15" ht="27.75" customHeight="1" x14ac:dyDescent="0.25">
      <c r="A28" s="6"/>
      <c r="B28" s="99" t="s">
        <v>12</v>
      </c>
      <c r="C28" s="99"/>
      <c r="D28" s="64" t="s">
        <v>10</v>
      </c>
      <c r="E28" s="100" t="s">
        <v>21</v>
      </c>
      <c r="G28" s="53" t="s">
        <v>51</v>
      </c>
      <c r="H28" s="53" t="s">
        <v>54</v>
      </c>
      <c r="I28" s="53" t="s">
        <v>52</v>
      </c>
      <c r="J28" s="53" t="s">
        <v>53</v>
      </c>
      <c r="K28" s="52" t="s">
        <v>33</v>
      </c>
    </row>
    <row r="29" spans="1:15" ht="21" customHeight="1" x14ac:dyDescent="0.25">
      <c r="A29" s="6"/>
      <c r="B29" s="102" t="str">
        <f>IF(E21=1,M29,IF(E21=2,M30,IF(E21=3,M31,IF(E21=0,M29))))</f>
        <v>For 2 course: 35% of Annual Sal</v>
      </c>
      <c r="C29" s="102"/>
      <c r="D29" s="63" t="s">
        <v>25</v>
      </c>
      <c r="E29" s="101"/>
      <c r="G29" s="22" t="s">
        <v>29</v>
      </c>
      <c r="H29" s="52">
        <f>O23</f>
        <v>0</v>
      </c>
      <c r="I29" s="43" t="str">
        <f>IF(ISERROR(E23*I23),"",E23*I23)</f>
        <v/>
      </c>
      <c r="J29" s="44" t="str">
        <f>IF(ISERROR(E23*J23),"",E23*J23)</f>
        <v/>
      </c>
      <c r="K29" s="69" t="str">
        <f>IF(ISERROR(I29+J29),"",I29+J29)</f>
        <v/>
      </c>
      <c r="M29" s="78" t="s">
        <v>59</v>
      </c>
      <c r="N29" s="78"/>
    </row>
    <row r="30" spans="1:15" ht="21.75" customHeight="1" x14ac:dyDescent="0.25">
      <c r="A30" s="6"/>
      <c r="B30" s="103">
        <f>IF($E21=1,$E22*15%,IF($E21=2,$E22*35%,IF($E21=3,$E22*65%,IF(E21&lt;1,""))))</f>
        <v>31499.999999999996</v>
      </c>
      <c r="C30" s="104"/>
      <c r="D30" s="26">
        <f>IF(ISERROR(B30*30%),"",B30*30%)</f>
        <v>9449.9999999999982</v>
      </c>
      <c r="E30" s="26">
        <f>IF(ISERROR(B30+D30),"",(B30+D30))</f>
        <v>40949.999999999993</v>
      </c>
      <c r="G30" s="22" t="s">
        <v>30</v>
      </c>
      <c r="H30" s="52">
        <f>O24</f>
        <v>1</v>
      </c>
      <c r="I30" s="43">
        <f>IF(ISERROR(E23*I24),"",E23*I24)</f>
        <v>14250</v>
      </c>
      <c r="J30" s="44">
        <f>IF(ISERROR(E23*J24),"",E23*J24)</f>
        <v>15750</v>
      </c>
      <c r="K30" s="69">
        <f t="shared" ref="K30:K31" si="2">IF(ISERROR(I30+J30),"",I30+J30)</f>
        <v>30000</v>
      </c>
      <c r="M30" s="78" t="s">
        <v>60</v>
      </c>
      <c r="N30" s="78"/>
    </row>
    <row r="31" spans="1:15" ht="23.25" customHeight="1" x14ac:dyDescent="0.25">
      <c r="A31" s="6"/>
      <c r="G31" s="42" t="s">
        <v>31</v>
      </c>
      <c r="H31" s="52">
        <f>O25</f>
        <v>1</v>
      </c>
      <c r="I31" s="43">
        <f>IF(ISERROR(E23*I25),"",E23*I25)</f>
        <v>14250</v>
      </c>
      <c r="J31" s="44">
        <f>IF(ISERROR(E23*J25),"",E23*J25)</f>
        <v>15750</v>
      </c>
      <c r="K31" s="69">
        <f t="shared" si="2"/>
        <v>30000</v>
      </c>
      <c r="M31" s="78" t="s">
        <v>62</v>
      </c>
      <c r="N31" s="78"/>
    </row>
    <row r="32" spans="1:15" ht="21.75" customHeight="1" x14ac:dyDescent="0.25">
      <c r="A32" s="6"/>
    </row>
    <row r="33" spans="1:11" ht="10.5" customHeight="1" x14ac:dyDescent="0.25"/>
    <row r="34" spans="1:11" ht="15" customHeight="1" x14ac:dyDescent="0.25">
      <c r="A34" s="8" t="s">
        <v>23</v>
      </c>
      <c r="B34" s="27"/>
      <c r="C34" s="27"/>
      <c r="D34" s="1"/>
      <c r="E34" s="1"/>
      <c r="F34" s="1"/>
      <c r="H34" s="10" t="s">
        <v>46</v>
      </c>
      <c r="I34" s="28"/>
      <c r="J34" s="28"/>
    </row>
    <row r="35" spans="1:11" ht="18.75" customHeight="1" x14ac:dyDescent="0.25">
      <c r="A35" s="9"/>
      <c r="B35" s="27"/>
      <c r="C35" s="105" t="s">
        <v>1</v>
      </c>
      <c r="D35" s="105"/>
      <c r="E35" s="13" t="s">
        <v>48</v>
      </c>
      <c r="F35" s="1"/>
      <c r="G35" s="11"/>
      <c r="J35" s="28"/>
    </row>
    <row r="36" spans="1:11" ht="18.75" customHeight="1" x14ac:dyDescent="0.25">
      <c r="A36" s="6"/>
      <c r="B36" s="29" t="s">
        <v>34</v>
      </c>
      <c r="C36" s="106" t="s">
        <v>68</v>
      </c>
      <c r="D36" s="106"/>
      <c r="E36" s="39">
        <v>15000</v>
      </c>
      <c r="F36" s="70"/>
      <c r="G36" s="71"/>
      <c r="H36" s="107" t="s">
        <v>47</v>
      </c>
      <c r="I36" s="107"/>
      <c r="J36" s="108"/>
      <c r="K36" s="13">
        <f>IF(ISERROR(E30-E39),"",(E30-E39))</f>
        <v>10949.999999999993</v>
      </c>
    </row>
    <row r="37" spans="1:11" ht="18.75" customHeight="1" x14ac:dyDescent="0.25">
      <c r="A37" s="6"/>
      <c r="B37" s="29" t="s">
        <v>35</v>
      </c>
      <c r="C37" s="86" t="s">
        <v>69</v>
      </c>
      <c r="D37" s="86"/>
      <c r="E37" s="38">
        <v>15000</v>
      </c>
      <c r="F37" s="54"/>
      <c r="H37" s="72"/>
      <c r="I37" s="109" t="s">
        <v>27</v>
      </c>
      <c r="J37" s="109"/>
      <c r="K37" s="14">
        <f>IF(ISERROR(K36*50%),"",(K36*50%))</f>
        <v>5474.9999999999964</v>
      </c>
    </row>
    <row r="38" spans="1:11" ht="18.75" customHeight="1" x14ac:dyDescent="0.25">
      <c r="A38" s="6"/>
      <c r="B38" s="29" t="s">
        <v>36</v>
      </c>
      <c r="C38" s="86"/>
      <c r="D38" s="86"/>
      <c r="E38" s="38"/>
      <c r="F38" s="55"/>
      <c r="G38" s="27"/>
      <c r="I38" s="109" t="s">
        <v>28</v>
      </c>
      <c r="J38" s="109"/>
      <c r="K38" s="14">
        <f>IF(ISERROR(K36*50%),"",(K36*50%))</f>
        <v>5474.9999999999964</v>
      </c>
    </row>
    <row r="39" spans="1:11" ht="17.25" customHeight="1" x14ac:dyDescent="0.25">
      <c r="A39" s="6"/>
      <c r="B39" s="110" t="s">
        <v>15</v>
      </c>
      <c r="C39" s="111"/>
      <c r="D39" s="112"/>
      <c r="E39" s="13">
        <f>SUM(E36:E38)</f>
        <v>30000</v>
      </c>
      <c r="F39" s="1"/>
      <c r="G39" s="1"/>
    </row>
    <row r="40" spans="1:11" ht="18" customHeight="1" x14ac:dyDescent="0.25">
      <c r="A40" s="6"/>
      <c r="B40" s="11"/>
      <c r="C40" s="11"/>
      <c r="D40" s="11"/>
      <c r="E40" s="1"/>
      <c r="F40" s="1"/>
      <c r="G40" s="1"/>
    </row>
    <row r="41" spans="1:11" ht="18" customHeight="1" x14ac:dyDescent="0.25">
      <c r="A41" s="30" t="s">
        <v>4</v>
      </c>
      <c r="F41" s="6"/>
      <c r="G41" s="6"/>
    </row>
    <row r="42" spans="1:11" ht="29.25" customHeight="1" x14ac:dyDescent="0.25">
      <c r="A42" s="56" t="s">
        <v>5</v>
      </c>
      <c r="B42" s="57"/>
      <c r="C42" s="93"/>
      <c r="D42" s="93"/>
      <c r="E42" s="93"/>
      <c r="F42" s="66"/>
      <c r="G42" s="6"/>
      <c r="H42" s="31" t="s">
        <v>16</v>
      </c>
      <c r="I42" s="113"/>
      <c r="J42" s="114"/>
      <c r="K42" s="115"/>
    </row>
    <row r="44" spans="1:11" ht="27.75" customHeight="1" x14ac:dyDescent="0.25">
      <c r="A44" s="58" t="s">
        <v>17</v>
      </c>
      <c r="B44" s="59"/>
      <c r="C44" s="93"/>
      <c r="D44" s="93"/>
      <c r="E44" s="93"/>
      <c r="F44" s="66"/>
      <c r="H44" s="31" t="s">
        <v>20</v>
      </c>
      <c r="I44" s="116"/>
      <c r="J44" s="116"/>
      <c r="K44" s="116"/>
    </row>
    <row r="45" spans="1:11" x14ac:dyDescent="0.25">
      <c r="C45" s="117" t="s">
        <v>18</v>
      </c>
      <c r="D45" s="117"/>
      <c r="E45" s="117"/>
    </row>
    <row r="46" spans="1:11" ht="9" customHeight="1" x14ac:dyDescent="0.25"/>
    <row r="47" spans="1:11" ht="29.25" customHeight="1" x14ac:dyDescent="0.25">
      <c r="A47" s="58" t="s">
        <v>17</v>
      </c>
      <c r="B47" s="59"/>
      <c r="C47" s="93"/>
      <c r="D47" s="93"/>
      <c r="E47" s="93"/>
      <c r="F47" s="67"/>
      <c r="H47" s="31" t="s">
        <v>20</v>
      </c>
      <c r="I47" s="116"/>
      <c r="J47" s="116"/>
      <c r="K47" s="116"/>
    </row>
    <row r="48" spans="1:11" x14ac:dyDescent="0.25">
      <c r="C48" s="117" t="s">
        <v>19</v>
      </c>
      <c r="D48" s="117"/>
      <c r="E48" s="117"/>
    </row>
    <row r="49" spans="1:11" ht="25.5" customHeight="1" thickBo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1" spans="1:11" ht="22.5" customHeight="1" x14ac:dyDescent="0.25">
      <c r="A51" s="48" t="s">
        <v>6</v>
      </c>
      <c r="C51" s="118"/>
      <c r="D51" s="115"/>
    </row>
    <row r="52" spans="1:11" ht="20.25" customHeight="1" x14ac:dyDescent="0.25"/>
    <row r="53" spans="1:11" ht="33" customHeight="1" x14ac:dyDescent="0.25">
      <c r="A53" s="48" t="s">
        <v>7</v>
      </c>
      <c r="C53" s="93"/>
      <c r="D53" s="93"/>
      <c r="E53" s="93"/>
      <c r="F53" s="66"/>
      <c r="G53" s="66"/>
    </row>
    <row r="55" spans="1:11" x14ac:dyDescent="0.25">
      <c r="A55" s="33"/>
    </row>
  </sheetData>
  <sheetProtection algorithmName="SHA-512" hashValue="RGm+j4RkazrYUuCSDrG+mIUnKH2deqwe/pCS6hyNQk9DVxmCtMQaFBQZDbeYKqRO2KqXRuINaOgvQ/aB52k6cg==" saltValue="0R6F/P2MexfAkTqIrXxHNw==" spinCount="100000" sheet="1" objects="1" scenarios="1"/>
  <mergeCells count="58">
    <mergeCell ref="C53:E53"/>
    <mergeCell ref="C38:D38"/>
    <mergeCell ref="I38:J38"/>
    <mergeCell ref="B39:D39"/>
    <mergeCell ref="C42:E42"/>
    <mergeCell ref="I42:K42"/>
    <mergeCell ref="C44:E44"/>
    <mergeCell ref="I44:K44"/>
    <mergeCell ref="C45:E45"/>
    <mergeCell ref="C47:E47"/>
    <mergeCell ref="I47:K47"/>
    <mergeCell ref="C48:E48"/>
    <mergeCell ref="C51:D51"/>
    <mergeCell ref="B30:C30"/>
    <mergeCell ref="C35:D35"/>
    <mergeCell ref="C36:D36"/>
    <mergeCell ref="H36:J36"/>
    <mergeCell ref="C37:D37"/>
    <mergeCell ref="I37:J37"/>
    <mergeCell ref="G21:K21"/>
    <mergeCell ref="B27:E27"/>
    <mergeCell ref="G27:K27"/>
    <mergeCell ref="B28:C28"/>
    <mergeCell ref="E28:E29"/>
    <mergeCell ref="B29:C29"/>
    <mergeCell ref="A17:B17"/>
    <mergeCell ref="C17:D17"/>
    <mergeCell ref="E17:K17"/>
    <mergeCell ref="A18:B18"/>
    <mergeCell ref="C18:D18"/>
    <mergeCell ref="E18:K18"/>
    <mergeCell ref="A16:B16"/>
    <mergeCell ref="C16:D16"/>
    <mergeCell ref="E16:K16"/>
    <mergeCell ref="C8:D8"/>
    <mergeCell ref="C9:D9"/>
    <mergeCell ref="E9:K9"/>
    <mergeCell ref="C10:D10"/>
    <mergeCell ref="E10:K10"/>
    <mergeCell ref="C11:D11"/>
    <mergeCell ref="E11:K11"/>
    <mergeCell ref="C12:D12"/>
    <mergeCell ref="E12:K12"/>
    <mergeCell ref="A15:B15"/>
    <mergeCell ref="C15:D15"/>
    <mergeCell ref="E15:K15"/>
    <mergeCell ref="B3:E3"/>
    <mergeCell ref="G3:H3"/>
    <mergeCell ref="I3:K3"/>
    <mergeCell ref="B5:E5"/>
    <mergeCell ref="G5:H5"/>
    <mergeCell ref="I5:K5"/>
    <mergeCell ref="M31:N31"/>
    <mergeCell ref="S11:T11"/>
    <mergeCell ref="S10:T10"/>
    <mergeCell ref="S9:T9"/>
    <mergeCell ref="M29:N29"/>
    <mergeCell ref="M30:N30"/>
  </mergeCells>
  <pageMargins left="0.45" right="0.45" top="0.75" bottom="0.5" header="0.3" footer="0.3"/>
  <pageSetup scale="70" orientation="portrait" r:id="rId1"/>
  <headerFooter>
    <oddHeader>&amp;C&amp;"-,Bold"&amp;14COLLEGE OF NATURAL &amp; AGRICULTURAL SCIENCES
REQUEST FOR COURSE BUY-OUT</oddHeader>
    <oddFooter>&amp;RRevised 7/15/15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tabSelected="1" showRuler="0" zoomScale="115" zoomScaleNormal="115" zoomScalePageLayoutView="70" workbookViewId="0">
      <selection activeCell="I3" sqref="I3:K3"/>
    </sheetView>
  </sheetViews>
  <sheetFormatPr defaultColWidth="9.140625" defaultRowHeight="15" x14ac:dyDescent="0.25"/>
  <cols>
    <col min="1" max="1" width="13.42578125" style="12" customWidth="1"/>
    <col min="2" max="2" width="16.85546875" style="12" customWidth="1"/>
    <col min="3" max="3" width="14.7109375" style="12" customWidth="1"/>
    <col min="4" max="4" width="12.28515625" style="12" customWidth="1"/>
    <col min="5" max="5" width="16.42578125" style="12" customWidth="1"/>
    <col min="6" max="6" width="3.28515625" style="12" customWidth="1"/>
    <col min="7" max="7" width="10.5703125" style="12" customWidth="1"/>
    <col min="8" max="8" width="10.140625" style="12" customWidth="1"/>
    <col min="9" max="9" width="13.140625" style="12" customWidth="1"/>
    <col min="10" max="10" width="13.7109375" style="12" customWidth="1"/>
    <col min="11" max="11" width="11" style="12" customWidth="1"/>
    <col min="12" max="12" width="11.85546875" style="12" hidden="1" customWidth="1"/>
    <col min="13" max="15" width="9.140625" style="12" hidden="1" customWidth="1"/>
    <col min="16" max="16" width="9.140625" style="12" customWidth="1"/>
    <col min="17" max="16384" width="9.140625" style="12"/>
  </cols>
  <sheetData>
    <row r="1" spans="1:22" s="45" customFormat="1" ht="14.25" x14ac:dyDescent="0.2">
      <c r="A1" s="46" t="s">
        <v>49</v>
      </c>
      <c r="B1" s="46"/>
      <c r="C1" s="46"/>
      <c r="D1" s="46"/>
      <c r="E1" s="46"/>
      <c r="F1" s="46"/>
      <c r="G1" s="46"/>
      <c r="H1" s="46"/>
      <c r="I1" s="46"/>
    </row>
    <row r="2" spans="1:22" s="47" customFormat="1" ht="18.75" x14ac:dyDescent="0.3">
      <c r="A2" s="47" t="s">
        <v>0</v>
      </c>
    </row>
    <row r="3" spans="1:22" s="5" customFormat="1" ht="22.5" customHeight="1" x14ac:dyDescent="0.25">
      <c r="A3" s="2" t="s">
        <v>1</v>
      </c>
      <c r="B3" s="80"/>
      <c r="C3" s="80"/>
      <c r="D3" s="80"/>
      <c r="E3" s="80"/>
      <c r="G3" s="81" t="s">
        <v>8</v>
      </c>
      <c r="H3" s="81"/>
      <c r="I3" s="80"/>
      <c r="J3" s="80"/>
      <c r="K3" s="80"/>
    </row>
    <row r="4" spans="1:22" s="5" customFormat="1" ht="6.75" customHeight="1" x14ac:dyDescent="0.25">
      <c r="A4" s="2"/>
      <c r="B4" s="3"/>
      <c r="C4" s="3"/>
      <c r="D4" s="3"/>
      <c r="F4" s="4"/>
      <c r="G4" s="3"/>
      <c r="H4" s="3"/>
    </row>
    <row r="5" spans="1:22" s="5" customFormat="1" ht="23.25" customHeight="1" x14ac:dyDescent="0.25">
      <c r="A5" s="2" t="s">
        <v>2</v>
      </c>
      <c r="B5" s="80"/>
      <c r="C5" s="80"/>
      <c r="D5" s="80"/>
      <c r="E5" s="80"/>
      <c r="G5" s="81" t="s">
        <v>9</v>
      </c>
      <c r="H5" s="81"/>
      <c r="I5" s="80"/>
      <c r="J5" s="80"/>
      <c r="K5" s="80"/>
      <c r="M5" s="15"/>
      <c r="N5" s="15"/>
      <c r="P5" s="35"/>
      <c r="Q5" s="36"/>
      <c r="R5" s="34"/>
      <c r="S5" s="34"/>
      <c r="T5" s="34"/>
      <c r="U5" s="34"/>
      <c r="V5" s="34"/>
    </row>
    <row r="6" spans="1:22" ht="10.5" customHeight="1" x14ac:dyDescent="0.25">
      <c r="N6" s="16"/>
    </row>
    <row r="7" spans="1:22" s="50" customFormat="1" ht="19.5" customHeight="1" x14ac:dyDescent="0.25">
      <c r="A7" s="49" t="s">
        <v>55</v>
      </c>
      <c r="M7" s="51"/>
      <c r="N7" s="51"/>
    </row>
    <row r="8" spans="1:22" s="6" customFormat="1" ht="4.5" customHeight="1" x14ac:dyDescent="0.25">
      <c r="A8" s="20"/>
      <c r="B8" s="62"/>
      <c r="C8" s="87"/>
      <c r="D8" s="87"/>
      <c r="E8" s="60"/>
      <c r="M8" s="17"/>
      <c r="N8" s="17"/>
    </row>
    <row r="9" spans="1:22" s="6" customFormat="1" ht="44.25" customHeight="1" x14ac:dyDescent="0.25">
      <c r="A9" s="74" t="s">
        <v>44</v>
      </c>
      <c r="B9" s="61" t="s">
        <v>45</v>
      </c>
      <c r="C9" s="88" t="s">
        <v>56</v>
      </c>
      <c r="D9" s="89"/>
      <c r="E9" s="90" t="s">
        <v>50</v>
      </c>
      <c r="F9" s="90"/>
      <c r="G9" s="90"/>
      <c r="H9" s="90"/>
      <c r="I9" s="90"/>
      <c r="J9" s="90"/>
      <c r="K9" s="90"/>
      <c r="S9" s="79"/>
      <c r="T9" s="79"/>
    </row>
    <row r="10" spans="1:22" s="6" customFormat="1" ht="18.95" customHeight="1" x14ac:dyDescent="0.25">
      <c r="A10" s="65" t="s">
        <v>41</v>
      </c>
      <c r="B10" s="73"/>
      <c r="C10" s="91"/>
      <c r="D10" s="92"/>
      <c r="E10" s="93"/>
      <c r="F10" s="93"/>
      <c r="G10" s="93"/>
      <c r="H10" s="93"/>
      <c r="I10" s="93"/>
      <c r="J10" s="93"/>
      <c r="K10" s="93"/>
      <c r="S10" s="79"/>
      <c r="T10" s="79"/>
    </row>
    <row r="11" spans="1:22" s="6" customFormat="1" ht="18.95" customHeight="1" x14ac:dyDescent="0.25">
      <c r="A11" s="65" t="s">
        <v>42</v>
      </c>
      <c r="B11" s="73"/>
      <c r="C11" s="91"/>
      <c r="D11" s="92"/>
      <c r="E11" s="93"/>
      <c r="F11" s="93"/>
      <c r="G11" s="93"/>
      <c r="H11" s="93"/>
      <c r="I11" s="93"/>
      <c r="J11" s="93"/>
      <c r="K11" s="93"/>
      <c r="S11" s="79"/>
      <c r="T11" s="79"/>
    </row>
    <row r="12" spans="1:22" s="6" customFormat="1" ht="18.95" customHeight="1" x14ac:dyDescent="0.25">
      <c r="A12" s="65" t="s">
        <v>43</v>
      </c>
      <c r="B12" s="73"/>
      <c r="C12" s="91"/>
      <c r="D12" s="92"/>
      <c r="E12" s="93"/>
      <c r="F12" s="93"/>
      <c r="G12" s="93"/>
      <c r="H12" s="93"/>
      <c r="I12" s="93"/>
      <c r="J12" s="93"/>
      <c r="K12" s="93"/>
    </row>
    <row r="13" spans="1:22" s="6" customFormat="1" ht="8.25" customHeight="1" x14ac:dyDescent="0.25">
      <c r="C13" s="7"/>
      <c r="D13" s="7"/>
      <c r="E13" s="7"/>
      <c r="F13" s="7"/>
      <c r="G13" s="7"/>
      <c r="H13" s="7"/>
    </row>
    <row r="14" spans="1:22" s="10" customFormat="1" ht="15.75" x14ac:dyDescent="0.25">
      <c r="A14" s="23" t="s">
        <v>3</v>
      </c>
    </row>
    <row r="15" spans="1:22" s="6" customFormat="1" ht="30" customHeight="1" x14ac:dyDescent="0.25">
      <c r="A15" s="90" t="s">
        <v>13</v>
      </c>
      <c r="B15" s="90"/>
      <c r="C15" s="88" t="s">
        <v>32</v>
      </c>
      <c r="D15" s="89"/>
      <c r="E15" s="94" t="s">
        <v>14</v>
      </c>
      <c r="F15" s="94"/>
      <c r="G15" s="94"/>
      <c r="H15" s="94"/>
      <c r="I15" s="94"/>
      <c r="J15" s="94"/>
      <c r="K15" s="94"/>
      <c r="M15" s="17"/>
      <c r="N15" s="17"/>
    </row>
    <row r="16" spans="1:22" s="6" customFormat="1" ht="18.95" customHeight="1" x14ac:dyDescent="0.25">
      <c r="A16" s="82"/>
      <c r="B16" s="83"/>
      <c r="C16" s="84"/>
      <c r="D16" s="85"/>
      <c r="E16" s="86"/>
      <c r="F16" s="86"/>
      <c r="G16" s="86"/>
      <c r="H16" s="86"/>
      <c r="I16" s="86"/>
      <c r="J16" s="86"/>
      <c r="K16" s="86"/>
      <c r="M16" s="16"/>
    </row>
    <row r="17" spans="1:15" s="6" customFormat="1" ht="18.95" customHeight="1" x14ac:dyDescent="0.25">
      <c r="A17" s="82"/>
      <c r="B17" s="83"/>
      <c r="C17" s="84"/>
      <c r="D17" s="85"/>
      <c r="E17" s="86"/>
      <c r="F17" s="86"/>
      <c r="G17" s="86"/>
      <c r="H17" s="86"/>
      <c r="I17" s="86"/>
      <c r="J17" s="86"/>
      <c r="K17" s="86"/>
      <c r="L17" s="24"/>
    </row>
    <row r="18" spans="1:15" s="6" customFormat="1" ht="18.95" customHeight="1" x14ac:dyDescent="0.25">
      <c r="A18" s="82"/>
      <c r="B18" s="83"/>
      <c r="C18" s="84"/>
      <c r="D18" s="85"/>
      <c r="E18" s="86"/>
      <c r="F18" s="86"/>
      <c r="G18" s="86"/>
      <c r="H18" s="86"/>
      <c r="I18" s="86"/>
      <c r="J18" s="86"/>
      <c r="K18" s="86"/>
    </row>
    <row r="19" spans="1:15" s="6" customFormat="1" ht="8.25" customHeight="1" x14ac:dyDescent="0.25">
      <c r="C19" s="7"/>
      <c r="D19" s="7"/>
      <c r="E19" s="7"/>
      <c r="F19" s="7"/>
      <c r="G19" s="7"/>
      <c r="H19" s="7"/>
    </row>
    <row r="20" spans="1:15" s="10" customFormat="1" ht="15.75" x14ac:dyDescent="0.25">
      <c r="A20" s="23" t="s">
        <v>24</v>
      </c>
    </row>
    <row r="21" spans="1:15" s="10" customFormat="1" ht="18.75" customHeight="1" x14ac:dyDescent="0.25">
      <c r="B21" s="5" t="s">
        <v>61</v>
      </c>
      <c r="E21" s="77">
        <f>COUNTIF(C10:D12,"x")</f>
        <v>0</v>
      </c>
      <c r="G21" s="95" t="s">
        <v>40</v>
      </c>
      <c r="H21" s="95"/>
      <c r="I21" s="95"/>
      <c r="J21" s="95"/>
      <c r="K21" s="95"/>
    </row>
    <row r="22" spans="1:15" s="10" customFormat="1" ht="27.75" customHeight="1" x14ac:dyDescent="0.25">
      <c r="B22" s="5" t="s">
        <v>22</v>
      </c>
      <c r="E22" s="37"/>
      <c r="F22" s="12"/>
      <c r="G22" s="53" t="s">
        <v>51</v>
      </c>
      <c r="H22" s="53" t="s">
        <v>54</v>
      </c>
      <c r="I22" s="53" t="s">
        <v>52</v>
      </c>
      <c r="J22" s="53" t="s">
        <v>53</v>
      </c>
      <c r="K22" s="52" t="s">
        <v>33</v>
      </c>
      <c r="L22" s="6"/>
      <c r="M22" s="17" t="s">
        <v>38</v>
      </c>
      <c r="N22" s="17" t="s">
        <v>37</v>
      </c>
      <c r="O22" s="17" t="s">
        <v>39</v>
      </c>
    </row>
    <row r="23" spans="1:15" s="10" customFormat="1" ht="21" customHeight="1" x14ac:dyDescent="0.25">
      <c r="B23" s="5" t="s">
        <v>26</v>
      </c>
      <c r="E23" s="75">
        <f>SUM(E22/12)*4</f>
        <v>0</v>
      </c>
      <c r="F23" s="12"/>
      <c r="G23" s="22" t="s">
        <v>29</v>
      </c>
      <c r="H23" s="52">
        <f>O23</f>
        <v>0</v>
      </c>
      <c r="I23" s="40" t="str">
        <f>(IF(ISERROR(100%-J23),"",100%-J23))</f>
        <v/>
      </c>
      <c r="J23" s="41" t="str">
        <f>IF($O$23=0,"",IF($E$21=1,45%,IF($E$21=2,52.5%,IF($E$21=3,65%))))</f>
        <v/>
      </c>
      <c r="K23" s="68" t="str">
        <f>IF(ISERROR(I23+J23),"",I23+J23)</f>
        <v/>
      </c>
      <c r="L23" s="6" t="s">
        <v>29</v>
      </c>
      <c r="M23" s="21">
        <f t="shared" ref="M23:M25" si="0">COUNTIF(C10,"x")</f>
        <v>0</v>
      </c>
      <c r="N23" s="21">
        <f>M23*1</f>
        <v>0</v>
      </c>
      <c r="O23" s="25">
        <f>SUM(N23:N23)</f>
        <v>0</v>
      </c>
    </row>
    <row r="24" spans="1:15" s="10" customFormat="1" ht="21" customHeight="1" x14ac:dyDescent="0.25">
      <c r="B24" s="5"/>
      <c r="E24" s="76"/>
      <c r="F24" s="12"/>
      <c r="G24" s="22" t="s">
        <v>30</v>
      </c>
      <c r="H24" s="52">
        <f>O24</f>
        <v>0</v>
      </c>
      <c r="I24" s="40" t="str">
        <f t="shared" ref="I24:I25" si="1">(IF(ISERROR(100%-J24),"",100%-J24))</f>
        <v/>
      </c>
      <c r="J24" s="41" t="str">
        <f>IF($O$24=0,"",IF($E$21=1,45%,IF($E$21=2,52.5%,IF($E$21=3,65%))))</f>
        <v/>
      </c>
      <c r="K24" s="68" t="str">
        <f>IF(ISERROR(I24+J24),"",I24+J24)</f>
        <v/>
      </c>
      <c r="L24" s="6" t="s">
        <v>30</v>
      </c>
      <c r="M24" s="21">
        <f t="shared" si="0"/>
        <v>0</v>
      </c>
      <c r="N24" s="21">
        <f>M24*1</f>
        <v>0</v>
      </c>
      <c r="O24" s="25">
        <f>SUM(N24:N24)</f>
        <v>0</v>
      </c>
    </row>
    <row r="25" spans="1:15" s="10" customFormat="1" ht="22.5" customHeight="1" x14ac:dyDescent="0.25">
      <c r="F25" s="12"/>
      <c r="G25" s="42" t="s">
        <v>31</v>
      </c>
      <c r="H25" s="52">
        <f>O25</f>
        <v>0</v>
      </c>
      <c r="I25" s="40" t="str">
        <f t="shared" si="1"/>
        <v/>
      </c>
      <c r="J25" s="41" t="str">
        <f>IF($O$25=0,"",IF($E$21=1,45%,IF($E$21=2,52.5%,IF($E$21=3,65%))))</f>
        <v/>
      </c>
      <c r="K25" s="68" t="str">
        <f>IF(ISERROR(I25+J25),"",I25+J25)</f>
        <v/>
      </c>
      <c r="L25" s="6" t="s">
        <v>31</v>
      </c>
      <c r="M25" s="21">
        <f t="shared" si="0"/>
        <v>0</v>
      </c>
      <c r="N25" s="21">
        <f>M25*1</f>
        <v>0</v>
      </c>
      <c r="O25" s="25">
        <f>SUM(N25:N25)</f>
        <v>0</v>
      </c>
    </row>
    <row r="26" spans="1:15" s="10" customFormat="1" ht="18.75" customHeight="1" x14ac:dyDescent="0.25">
      <c r="E26" s="19"/>
      <c r="F26" s="12"/>
      <c r="J26" s="12"/>
      <c r="L26" s="6"/>
      <c r="M26" s="17"/>
      <c r="N26" s="17"/>
      <c r="O26" s="6"/>
    </row>
    <row r="27" spans="1:15" ht="18.75" customHeight="1" x14ac:dyDescent="0.25">
      <c r="B27" s="96" t="s">
        <v>11</v>
      </c>
      <c r="C27" s="97"/>
      <c r="D27" s="97"/>
      <c r="E27" s="98"/>
      <c r="G27" s="95" t="s">
        <v>40</v>
      </c>
      <c r="H27" s="95"/>
      <c r="I27" s="95"/>
      <c r="J27" s="95"/>
      <c r="K27" s="95"/>
      <c r="L27" s="10"/>
      <c r="M27" s="18"/>
      <c r="N27" s="18"/>
      <c r="O27" s="10">
        <f>SUM(O23:O26)</f>
        <v>0</v>
      </c>
    </row>
    <row r="28" spans="1:15" ht="27.75" customHeight="1" x14ac:dyDescent="0.25">
      <c r="A28" s="6"/>
      <c r="B28" s="99" t="s">
        <v>12</v>
      </c>
      <c r="C28" s="99"/>
      <c r="D28" s="64" t="s">
        <v>10</v>
      </c>
      <c r="E28" s="100" t="s">
        <v>21</v>
      </c>
      <c r="G28" s="53" t="s">
        <v>51</v>
      </c>
      <c r="H28" s="53" t="s">
        <v>54</v>
      </c>
      <c r="I28" s="53" t="s">
        <v>52</v>
      </c>
      <c r="J28" s="53" t="s">
        <v>53</v>
      </c>
      <c r="K28" s="52" t="s">
        <v>33</v>
      </c>
    </row>
    <row r="29" spans="1:15" ht="21" customHeight="1" x14ac:dyDescent="0.25">
      <c r="A29" s="6"/>
      <c r="B29" s="102" t="str">
        <f>IF(E21=1,M29,IF(E21=2,M30,IF(E21=3,M31,IF(E21=0,M29))))</f>
        <v>For 1 course: 15% of Annual Sal</v>
      </c>
      <c r="C29" s="102"/>
      <c r="D29" s="63" t="s">
        <v>25</v>
      </c>
      <c r="E29" s="101"/>
      <c r="G29" s="22" t="s">
        <v>29</v>
      </c>
      <c r="H29" s="52">
        <f>O23</f>
        <v>0</v>
      </c>
      <c r="I29" s="43" t="str">
        <f>IF(ISERROR(E23*I23),"",E23*I23)</f>
        <v/>
      </c>
      <c r="J29" s="44" t="str">
        <f>IF(ISERROR(E23*J23),"",E23*J23)</f>
        <v/>
      </c>
      <c r="K29" s="69" t="str">
        <f>IF(ISERROR(I29+J29),"",I29+J29)</f>
        <v/>
      </c>
      <c r="M29" s="78" t="s">
        <v>59</v>
      </c>
      <c r="N29" s="78"/>
    </row>
    <row r="30" spans="1:15" ht="21.75" customHeight="1" x14ac:dyDescent="0.25">
      <c r="A30" s="6"/>
      <c r="B30" s="103" t="str">
        <f>IF($E21=1,$E22*15%,IF($E21=2,$E22*35%,IF($E21=3,$E22*65%,IF(E21&lt;1,""))))</f>
        <v/>
      </c>
      <c r="C30" s="104"/>
      <c r="D30" s="26" t="str">
        <f>IF(ISERROR(B30*30%),"",B30*30%)</f>
        <v/>
      </c>
      <c r="E30" s="26" t="str">
        <f>IF(ISERROR(B30+D30),"",(B30+D30))</f>
        <v/>
      </c>
      <c r="G30" s="22" t="s">
        <v>30</v>
      </c>
      <c r="H30" s="52">
        <f>O24</f>
        <v>0</v>
      </c>
      <c r="I30" s="43" t="str">
        <f>IF(ISERROR(E23*I24),"",E23*I24)</f>
        <v/>
      </c>
      <c r="J30" s="44" t="str">
        <f>IF(ISERROR(E23*J24),"",E23*J24)</f>
        <v/>
      </c>
      <c r="K30" s="69" t="str">
        <f t="shared" ref="K30:K31" si="2">IF(ISERROR(I30+J30),"",I30+J30)</f>
        <v/>
      </c>
      <c r="M30" s="78" t="s">
        <v>60</v>
      </c>
      <c r="N30" s="78"/>
    </row>
    <row r="31" spans="1:15" ht="23.25" customHeight="1" x14ac:dyDescent="0.25">
      <c r="A31" s="6"/>
      <c r="G31" s="42" t="s">
        <v>31</v>
      </c>
      <c r="H31" s="52">
        <f>O25</f>
        <v>0</v>
      </c>
      <c r="I31" s="43" t="str">
        <f>IF(ISERROR(E23*I25),"",E23*I25)</f>
        <v/>
      </c>
      <c r="J31" s="44" t="str">
        <f>IF(ISERROR(E23*J25),"",E23*J25)</f>
        <v/>
      </c>
      <c r="K31" s="69" t="str">
        <f t="shared" si="2"/>
        <v/>
      </c>
      <c r="M31" s="78" t="s">
        <v>62</v>
      </c>
      <c r="N31" s="78"/>
    </row>
    <row r="32" spans="1:15" ht="21.75" customHeight="1" x14ac:dyDescent="0.25">
      <c r="A32" s="6"/>
    </row>
    <row r="33" spans="1:11" ht="10.5" customHeight="1" x14ac:dyDescent="0.25"/>
    <row r="34" spans="1:11" ht="15" customHeight="1" x14ac:dyDescent="0.25">
      <c r="A34" s="8" t="s">
        <v>23</v>
      </c>
      <c r="B34" s="27"/>
      <c r="C34" s="27"/>
      <c r="D34" s="1"/>
      <c r="E34" s="1"/>
      <c r="F34" s="1"/>
      <c r="H34" s="10" t="s">
        <v>46</v>
      </c>
      <c r="I34" s="28"/>
      <c r="J34" s="28"/>
    </row>
    <row r="35" spans="1:11" ht="18.75" customHeight="1" x14ac:dyDescent="0.25">
      <c r="A35" s="9"/>
      <c r="B35" s="27"/>
      <c r="C35" s="105" t="s">
        <v>1</v>
      </c>
      <c r="D35" s="105"/>
      <c r="E35" s="13" t="s">
        <v>48</v>
      </c>
      <c r="F35" s="1"/>
      <c r="G35" s="11"/>
      <c r="J35" s="28"/>
    </row>
    <row r="36" spans="1:11" ht="18.75" customHeight="1" x14ac:dyDescent="0.25">
      <c r="A36" s="6"/>
      <c r="B36" s="29" t="s">
        <v>34</v>
      </c>
      <c r="C36" s="106"/>
      <c r="D36" s="106"/>
      <c r="E36" s="39"/>
      <c r="F36" s="70"/>
      <c r="G36" s="71"/>
      <c r="H36" s="107" t="s">
        <v>47</v>
      </c>
      <c r="I36" s="107"/>
      <c r="J36" s="108"/>
      <c r="K36" s="13" t="str">
        <f>IF(ISERROR(E30-E39),"",(E30-E39))</f>
        <v/>
      </c>
    </row>
    <row r="37" spans="1:11" ht="18.75" customHeight="1" x14ac:dyDescent="0.25">
      <c r="A37" s="6"/>
      <c r="B37" s="29" t="s">
        <v>35</v>
      </c>
      <c r="C37" s="86"/>
      <c r="D37" s="86"/>
      <c r="E37" s="38"/>
      <c r="F37" s="54"/>
      <c r="H37" s="72"/>
      <c r="I37" s="109" t="s">
        <v>27</v>
      </c>
      <c r="J37" s="109"/>
      <c r="K37" s="14" t="str">
        <f>IF(ISERROR(K36*50%),"",(K36*50%))</f>
        <v/>
      </c>
    </row>
    <row r="38" spans="1:11" ht="18.75" customHeight="1" x14ac:dyDescent="0.25">
      <c r="A38" s="6"/>
      <c r="B38" s="29" t="s">
        <v>36</v>
      </c>
      <c r="C38" s="86"/>
      <c r="D38" s="86"/>
      <c r="E38" s="38"/>
      <c r="F38" s="55"/>
      <c r="G38" s="27"/>
      <c r="I38" s="109" t="s">
        <v>28</v>
      </c>
      <c r="J38" s="109"/>
      <c r="K38" s="14" t="str">
        <f>IF(ISERROR(K36*50%),"",(K36*50%))</f>
        <v/>
      </c>
    </row>
    <row r="39" spans="1:11" ht="17.25" customHeight="1" x14ac:dyDescent="0.25">
      <c r="A39" s="6"/>
      <c r="B39" s="110" t="s">
        <v>15</v>
      </c>
      <c r="C39" s="111"/>
      <c r="D39" s="112"/>
      <c r="E39" s="13">
        <f>SUM(E36:E38)</f>
        <v>0</v>
      </c>
      <c r="F39" s="1"/>
      <c r="G39" s="1"/>
    </row>
    <row r="40" spans="1:11" ht="18" customHeight="1" x14ac:dyDescent="0.25">
      <c r="A40" s="6"/>
      <c r="B40" s="11"/>
      <c r="C40" s="11"/>
      <c r="D40" s="11"/>
      <c r="E40" s="1"/>
      <c r="F40" s="1"/>
      <c r="G40" s="1"/>
    </row>
    <row r="41" spans="1:11" ht="18" customHeight="1" x14ac:dyDescent="0.25">
      <c r="A41" s="30" t="s">
        <v>4</v>
      </c>
      <c r="F41" s="6"/>
      <c r="G41" s="6"/>
    </row>
    <row r="42" spans="1:11" ht="29.25" customHeight="1" x14ac:dyDescent="0.25">
      <c r="A42" s="56" t="s">
        <v>5</v>
      </c>
      <c r="B42" s="57"/>
      <c r="C42" s="93"/>
      <c r="D42" s="93"/>
      <c r="E42" s="93"/>
      <c r="F42" s="66"/>
      <c r="G42" s="6"/>
      <c r="H42" s="31" t="s">
        <v>16</v>
      </c>
      <c r="I42" s="113"/>
      <c r="J42" s="114"/>
      <c r="K42" s="115"/>
    </row>
    <row r="44" spans="1:11" ht="27.75" customHeight="1" x14ac:dyDescent="0.25">
      <c r="A44" s="58" t="s">
        <v>17</v>
      </c>
      <c r="B44" s="59"/>
      <c r="C44" s="93"/>
      <c r="D44" s="93"/>
      <c r="E44" s="93"/>
      <c r="F44" s="66"/>
      <c r="H44" s="31" t="s">
        <v>20</v>
      </c>
      <c r="I44" s="116"/>
      <c r="J44" s="116"/>
      <c r="K44" s="116"/>
    </row>
    <row r="45" spans="1:11" x14ac:dyDescent="0.25">
      <c r="C45" s="117" t="s">
        <v>18</v>
      </c>
      <c r="D45" s="117"/>
      <c r="E45" s="117"/>
    </row>
    <row r="46" spans="1:11" ht="9" customHeight="1" x14ac:dyDescent="0.25"/>
    <row r="47" spans="1:11" ht="29.25" customHeight="1" x14ac:dyDescent="0.25">
      <c r="A47" s="58" t="s">
        <v>17</v>
      </c>
      <c r="B47" s="59"/>
      <c r="C47" s="93"/>
      <c r="D47" s="93"/>
      <c r="E47" s="93"/>
      <c r="F47" s="67"/>
      <c r="H47" s="31" t="s">
        <v>20</v>
      </c>
      <c r="I47" s="116"/>
      <c r="J47" s="116"/>
      <c r="K47" s="116"/>
    </row>
    <row r="48" spans="1:11" x14ac:dyDescent="0.25">
      <c r="C48" s="117" t="s">
        <v>19</v>
      </c>
      <c r="D48" s="117"/>
      <c r="E48" s="117"/>
    </row>
    <row r="49" spans="1:11" ht="25.5" customHeight="1" thickBo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1" spans="1:11" ht="22.5" customHeight="1" x14ac:dyDescent="0.25">
      <c r="A51" s="48" t="s">
        <v>6</v>
      </c>
      <c r="C51" s="118"/>
      <c r="D51" s="115"/>
    </row>
    <row r="52" spans="1:11" ht="20.25" customHeight="1" x14ac:dyDescent="0.25"/>
    <row r="53" spans="1:11" ht="33" customHeight="1" x14ac:dyDescent="0.25">
      <c r="A53" s="48" t="s">
        <v>7</v>
      </c>
      <c r="C53" s="93"/>
      <c r="D53" s="93"/>
      <c r="E53" s="93"/>
      <c r="F53" s="66"/>
      <c r="G53" s="66"/>
    </row>
    <row r="55" spans="1:11" x14ac:dyDescent="0.25">
      <c r="A55" s="33"/>
    </row>
  </sheetData>
  <sheetProtection algorithmName="SHA-512" hashValue="RGm+j4RkazrYUuCSDrG+mIUnKH2deqwe/pCS6hyNQk9DVxmCtMQaFBQZDbeYKqRO2KqXRuINaOgvQ/aB52k6cg==" saltValue="0R6F/P2MexfAkTqIrXxHNw==" spinCount="100000" sheet="1" objects="1" scenarios="1"/>
  <mergeCells count="58">
    <mergeCell ref="C51:D51"/>
    <mergeCell ref="C36:D36"/>
    <mergeCell ref="H36:J36"/>
    <mergeCell ref="C37:D37"/>
    <mergeCell ref="I37:J37"/>
    <mergeCell ref="C53:E53"/>
    <mergeCell ref="C38:D38"/>
    <mergeCell ref="I38:J38"/>
    <mergeCell ref="B39:D39"/>
    <mergeCell ref="C42:E42"/>
    <mergeCell ref="I42:K42"/>
    <mergeCell ref="C44:E44"/>
    <mergeCell ref="I44:K44"/>
    <mergeCell ref="C45:E45"/>
    <mergeCell ref="C47:E47"/>
    <mergeCell ref="I47:K47"/>
    <mergeCell ref="C48:E48"/>
    <mergeCell ref="M29:N29"/>
    <mergeCell ref="B30:C30"/>
    <mergeCell ref="M30:N30"/>
    <mergeCell ref="M31:N31"/>
    <mergeCell ref="C35:D35"/>
    <mergeCell ref="G21:K21"/>
    <mergeCell ref="B27:E27"/>
    <mergeCell ref="G27:K27"/>
    <mergeCell ref="B28:C28"/>
    <mergeCell ref="E28:E29"/>
    <mergeCell ref="B29:C29"/>
    <mergeCell ref="A17:B17"/>
    <mergeCell ref="C17:D17"/>
    <mergeCell ref="E17:K17"/>
    <mergeCell ref="A18:B18"/>
    <mergeCell ref="C18:D18"/>
    <mergeCell ref="E18:K18"/>
    <mergeCell ref="S11:T11"/>
    <mergeCell ref="C12:D12"/>
    <mergeCell ref="E12:K12"/>
    <mergeCell ref="A16:B16"/>
    <mergeCell ref="C16:D16"/>
    <mergeCell ref="E16:K16"/>
    <mergeCell ref="A15:B15"/>
    <mergeCell ref="C15:D15"/>
    <mergeCell ref="E15:K15"/>
    <mergeCell ref="C8:D8"/>
    <mergeCell ref="C9:D9"/>
    <mergeCell ref="E9:K9"/>
    <mergeCell ref="C11:D11"/>
    <mergeCell ref="E11:K11"/>
    <mergeCell ref="S9:T9"/>
    <mergeCell ref="C10:D10"/>
    <mergeCell ref="E10:K10"/>
    <mergeCell ref="S10:T10"/>
    <mergeCell ref="B3:E3"/>
    <mergeCell ref="G3:H3"/>
    <mergeCell ref="I3:K3"/>
    <mergeCell ref="B5:E5"/>
    <mergeCell ref="G5:H5"/>
    <mergeCell ref="I5:K5"/>
  </mergeCells>
  <pageMargins left="0.45" right="0.45" top="0.75" bottom="0.5" header="0.3" footer="0.3"/>
  <pageSetup scale="70" orientation="portrait" r:id="rId1"/>
  <headerFooter>
    <oddHeader>&amp;C&amp;"-,Bold"&amp;14COLLEGE OF NATURAL &amp; AGRICULTURAL SCIENCES
REQUEST FOR COURSE BUY-OUT</oddHeader>
    <oddFooter>&amp;RRevised 7/15/15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SAMPLE WORKSHEET</vt:lpstr>
      <vt:lpstr>INPUT WORKSHEET</vt:lpstr>
      <vt:lpstr>Sheet1</vt:lpstr>
      <vt:lpstr>'INPUT WORKSHEET'!Print_Area</vt:lpstr>
      <vt:lpstr>'SAMPLE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Eric Chong</cp:lastModifiedBy>
  <cp:lastPrinted>2015-12-04T19:59:34Z</cp:lastPrinted>
  <dcterms:created xsi:type="dcterms:W3CDTF">2015-04-22T14:37:04Z</dcterms:created>
  <dcterms:modified xsi:type="dcterms:W3CDTF">2019-03-05T00:03:24Z</dcterms:modified>
</cp:coreProperties>
</file>