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PSU Working\Chong\Special Projects\1. Working\Website\Forms for HarvestPrime.ucr.edu\APSU Forms\Postdoctoral Series\"/>
    </mc:Choice>
  </mc:AlternateContent>
  <bookViews>
    <workbookView xWindow="0" yWindow="0" windowWidth="28800" windowHeight="12915" activeTab="1"/>
  </bookViews>
  <sheets>
    <sheet name="Table 23" sheetId="2" r:id="rId1"/>
    <sheet name="Postdoc Exp Level Worksheet" sheetId="3" r:id="rId2"/>
    <sheet name="EXAMPLE A" sheetId="4" state="hidden" r:id="rId3"/>
  </sheets>
  <definedNames>
    <definedName name="Levels" localSheetId="2">'EXAMPLE A'!$A$21:$A$27</definedName>
    <definedName name="Levels">'Postdoc Exp Level Worksheet'!$A$22:$A$27</definedName>
    <definedName name="t23PostDoc" localSheetId="2">'EXAMPLE A'!#REF!</definedName>
    <definedName name="t23PostDoc" localSheetId="1">'Postdoc Exp Level Worksheet'!#REF!</definedName>
    <definedName name="t23PostDoc" localSheetId="0">'Table 23'!$A$10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3" l="1"/>
  <c r="D7" i="3"/>
  <c r="D8" i="3"/>
  <c r="D9" i="3"/>
  <c r="D10" i="3"/>
  <c r="D11" i="3"/>
  <c r="D12" i="3"/>
  <c r="D13" i="3"/>
  <c r="C6" i="3"/>
  <c r="C7" i="3" s="1"/>
  <c r="C8" i="3" s="1"/>
  <c r="C9" i="3" s="1"/>
  <c r="C10" i="3" s="1"/>
  <c r="C11" i="3" s="1"/>
  <c r="C12" i="3" s="1"/>
  <c r="C13" i="3" s="1"/>
  <c r="A17" i="3" l="1"/>
  <c r="C4" i="3"/>
  <c r="D4" i="3" s="1"/>
  <c r="E27" i="4"/>
  <c r="C27" i="4"/>
  <c r="E26" i="4"/>
  <c r="C26" i="4"/>
  <c r="E25" i="4"/>
  <c r="C25" i="4"/>
  <c r="E24" i="4"/>
  <c r="C24" i="4"/>
  <c r="E23" i="4"/>
  <c r="C23" i="4"/>
  <c r="E22" i="4"/>
  <c r="C22" i="4"/>
  <c r="E27" i="3"/>
  <c r="C27" i="3"/>
  <c r="E26" i="3"/>
  <c r="C26" i="3"/>
  <c r="E25" i="3"/>
  <c r="C25" i="3"/>
  <c r="E24" i="3"/>
  <c r="C24" i="3"/>
  <c r="E23" i="3"/>
  <c r="C23" i="3"/>
  <c r="E22" i="3"/>
  <c r="C22" i="3"/>
  <c r="B5" i="3" l="1"/>
  <c r="C5" i="3" s="1"/>
  <c r="D5" i="3" s="1"/>
  <c r="B4" i="4"/>
  <c r="C12" i="4" l="1"/>
  <c r="C13" i="4"/>
  <c r="E5" i="3"/>
  <c r="E6" i="3"/>
  <c r="E7" i="3"/>
  <c r="E8" i="3"/>
  <c r="E9" i="3"/>
  <c r="E10" i="3"/>
  <c r="E11" i="3"/>
  <c r="E12" i="3"/>
  <c r="E13" i="3"/>
  <c r="E4" i="3"/>
  <c r="E5" i="4"/>
  <c r="E6" i="4"/>
  <c r="E7" i="4"/>
  <c r="E8" i="4"/>
  <c r="E9" i="4"/>
  <c r="E10" i="4"/>
  <c r="E11" i="4"/>
  <c r="E12" i="4"/>
  <c r="E13" i="4"/>
  <c r="E4" i="4"/>
  <c r="D15" i="3" l="1"/>
  <c r="C4" i="4"/>
  <c r="A17" i="4"/>
  <c r="B5" i="4" l="1"/>
  <c r="C5" i="4" s="1"/>
  <c r="B6" i="4" s="1"/>
  <c r="D4" i="4"/>
  <c r="D5" i="4" l="1"/>
  <c r="C6" i="4"/>
  <c r="B7" i="4" s="1"/>
  <c r="D16" i="3" l="1"/>
  <c r="D6" i="4"/>
  <c r="C7" i="4" l="1"/>
  <c r="B8" i="4" s="1"/>
  <c r="D7" i="4" l="1"/>
  <c r="C8" i="4" l="1"/>
  <c r="B9" i="4" s="1"/>
  <c r="D8" i="4" l="1"/>
  <c r="C9" i="4" l="1"/>
  <c r="B10" i="4" l="1"/>
  <c r="D9" i="4"/>
  <c r="C10" i="4" l="1"/>
  <c r="B11" i="4" s="1"/>
  <c r="D10" i="4" l="1"/>
  <c r="C11" i="4"/>
  <c r="D11" i="4" l="1"/>
  <c r="D12" i="4" l="1"/>
  <c r="D13" i="4"/>
  <c r="E15" i="4" l="1"/>
  <c r="E16" i="4" s="1"/>
</calcChain>
</file>

<file path=xl/sharedStrings.xml><?xml version="1.0" encoding="utf-8"?>
<sst xmlns="http://schemas.openxmlformats.org/spreadsheetml/2006/main" count="66" uniqueCount="28">
  <si>
    <t>Level 1 (12-23 months)</t>
  </si>
  <si>
    <t>Monthly</t>
  </si>
  <si>
    <t>Level 4 (48-59 months)</t>
  </si>
  <si>
    <t>Level 2 (24-35 months)</t>
  </si>
  <si>
    <t>Level 3 (36-47 months)</t>
  </si>
  <si>
    <t>Table 23</t>
  </si>
  <si>
    <t>Postdoctoral Scholar – Employee</t>
  </si>
  <si>
    <t>Postdoctoral Scholar – Fellow</t>
  </si>
  <si>
    <t>Postdoctoral Scholar - Paid Direct</t>
  </si>
  <si>
    <t>Interim Postdoctoral Scholar – Employee</t>
  </si>
  <si>
    <t>Postdoctoral Scholar Experienced-Based Salary/Stipend Minimum</t>
  </si>
  <si>
    <t>Fiscal Year</t>
  </si>
  <si>
    <t>Minimum Rates Paid for Experience Level</t>
  </si>
  <si>
    <t>Annual</t>
  </si>
  <si>
    <t>*Appointment to Postdoctoral Scholar, Experience Level 5, is by exception.</t>
  </si>
  <si>
    <t>Appointment Step for
Postdoctoral Scholar
Experience Level</t>
  </si>
  <si>
    <t>Postdoc 5 year calculation and experience level</t>
  </si>
  <si>
    <t>Start Date</t>
  </si>
  <si>
    <t>End Date</t>
  </si>
  <si>
    <t># of months</t>
  </si>
  <si>
    <t>Total # of Months:</t>
  </si>
  <si>
    <t>Total # of Months left as a Postdoc:</t>
  </si>
  <si>
    <t>Level 5 (60+ months)</t>
  </si>
  <si>
    <t>Level 0 (00-11 months)</t>
  </si>
  <si>
    <t>Level</t>
  </si>
  <si>
    <t>Salary</t>
  </si>
  <si>
    <t>Institution</t>
  </si>
  <si>
    <t>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</si>
</sst>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mm/dd/yyyy"/>
    <numFmt numFmtId="165" formatCode="&quot;$&quot;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4" fillId="0" borderId="0" xfId="0" applyFont="1" applyBorder="1" applyAlignment="1">
      <alignment horizontal="center"/>
    </xf>
    <xf numFmtId="0" fontId="2" fillId="0" borderId="1" xfId="0" applyFont="1" applyBorder="1"/>
    <xf numFmtId="165" fontId="2" fillId="0" borderId="1" xfId="1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65" fontId="2" fillId="0" borderId="2" xfId="1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5" fontId="2" fillId="0" borderId="4" xfId="1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0" fontId="2" fillId="0" borderId="9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3" fillId="0" borderId="7" xfId="0" applyFont="1" applyBorder="1" applyAlignment="1"/>
    <xf numFmtId="0" fontId="3" fillId="0" borderId="0" xfId="0" applyFont="1" applyBorder="1" applyAlignment="1"/>
    <xf numFmtId="0" fontId="3" fillId="0" borderId="8" xfId="0" applyFont="1" applyBorder="1" applyAlignment="1"/>
    <xf numFmtId="0" fontId="3" fillId="0" borderId="0" xfId="0" applyFont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"/>
  <sheetViews>
    <sheetView workbookViewId="0">
      <selection sqref="A1:E1"/>
    </sheetView>
  </sheetViews>
  <sheetFormatPr defaultRowHeight="15.75" x14ac:dyDescent="0.25"/>
  <cols>
    <col min="1" max="1" width="28.5703125" style="1" customWidth="1"/>
    <col min="2" max="5" width="14.28515625" style="1" customWidth="1"/>
    <col min="6" max="16384" width="9.140625" style="1"/>
  </cols>
  <sheetData>
    <row r="1" spans="1:5" x14ac:dyDescent="0.25">
      <c r="A1" s="24" t="s">
        <v>5</v>
      </c>
      <c r="B1" s="24"/>
      <c r="C1" s="24"/>
      <c r="D1" s="24"/>
      <c r="E1" s="24"/>
    </row>
    <row r="2" spans="1:5" x14ac:dyDescent="0.25">
      <c r="A2" s="24" t="s">
        <v>6</v>
      </c>
      <c r="B2" s="24"/>
      <c r="C2" s="24"/>
      <c r="D2" s="24"/>
      <c r="E2" s="24"/>
    </row>
    <row r="3" spans="1:5" x14ac:dyDescent="0.25">
      <c r="A3" s="24" t="s">
        <v>7</v>
      </c>
      <c r="B3" s="24"/>
      <c r="C3" s="24"/>
      <c r="D3" s="24"/>
      <c r="E3" s="24"/>
    </row>
    <row r="4" spans="1:5" x14ac:dyDescent="0.25">
      <c r="A4" s="24" t="s">
        <v>8</v>
      </c>
      <c r="B4" s="24"/>
      <c r="C4" s="24"/>
      <c r="D4" s="24"/>
      <c r="E4" s="24"/>
    </row>
    <row r="5" spans="1:5" x14ac:dyDescent="0.25">
      <c r="A5" s="24" t="s">
        <v>9</v>
      </c>
      <c r="B5" s="24"/>
      <c r="C5" s="24"/>
      <c r="D5" s="24"/>
      <c r="E5" s="24"/>
    </row>
    <row r="6" spans="1:5" x14ac:dyDescent="0.25">
      <c r="A6" s="24"/>
      <c r="B6" s="24"/>
      <c r="C6" s="24"/>
      <c r="D6" s="24"/>
      <c r="E6" s="24"/>
    </row>
    <row r="7" spans="1:5" x14ac:dyDescent="0.25">
      <c r="A7" s="24" t="s">
        <v>10</v>
      </c>
      <c r="B7" s="24"/>
      <c r="C7" s="24"/>
      <c r="D7" s="24"/>
      <c r="E7" s="24"/>
    </row>
    <row r="8" spans="1:5" x14ac:dyDescent="0.25">
      <c r="A8" s="24" t="s">
        <v>11</v>
      </c>
      <c r="B8" s="24"/>
      <c r="C8" s="24"/>
      <c r="D8" s="24"/>
      <c r="E8" s="24"/>
    </row>
    <row r="10" spans="1:5" x14ac:dyDescent="0.25">
      <c r="A10" s="25" t="s">
        <v>15</v>
      </c>
      <c r="B10" s="26" t="s">
        <v>12</v>
      </c>
      <c r="C10" s="26"/>
      <c r="D10" s="26"/>
      <c r="E10" s="26"/>
    </row>
    <row r="11" spans="1:5" x14ac:dyDescent="0.25">
      <c r="A11" s="25"/>
      <c r="B11" s="26"/>
      <c r="C11" s="26"/>
      <c r="D11" s="26"/>
      <c r="E11" s="26"/>
    </row>
    <row r="12" spans="1:5" x14ac:dyDescent="0.25">
      <c r="A12" s="25"/>
      <c r="B12" s="26"/>
      <c r="C12" s="26"/>
      <c r="D12" s="26"/>
      <c r="E12" s="26"/>
    </row>
    <row r="14" spans="1:5" x14ac:dyDescent="0.25">
      <c r="B14" s="27">
        <v>43252</v>
      </c>
      <c r="C14" s="28"/>
      <c r="D14" s="29">
        <v>43435</v>
      </c>
      <c r="E14" s="27"/>
    </row>
    <row r="15" spans="1:5" x14ac:dyDescent="0.25">
      <c r="B15" s="2" t="s">
        <v>13</v>
      </c>
      <c r="C15" s="5" t="s">
        <v>1</v>
      </c>
      <c r="D15" s="7" t="s">
        <v>13</v>
      </c>
      <c r="E15" s="2" t="s">
        <v>1</v>
      </c>
    </row>
    <row r="16" spans="1:5" x14ac:dyDescent="0.25">
      <c r="A16" s="3" t="s">
        <v>23</v>
      </c>
      <c r="B16" s="4">
        <v>49188</v>
      </c>
      <c r="C16" s="6">
        <v>4099</v>
      </c>
      <c r="D16" s="8">
        <v>50760</v>
      </c>
      <c r="E16" s="4">
        <v>4230</v>
      </c>
    </row>
    <row r="17" spans="1:5" x14ac:dyDescent="0.25">
      <c r="A17" s="3" t="s">
        <v>0</v>
      </c>
      <c r="B17" s="4">
        <v>51324</v>
      </c>
      <c r="C17" s="6">
        <v>4277</v>
      </c>
      <c r="D17" s="8">
        <v>52896</v>
      </c>
      <c r="E17" s="4">
        <v>4408</v>
      </c>
    </row>
    <row r="18" spans="1:5" x14ac:dyDescent="0.25">
      <c r="A18" s="3" t="s">
        <v>3</v>
      </c>
      <c r="B18" s="4">
        <v>53184</v>
      </c>
      <c r="C18" s="6">
        <v>4432</v>
      </c>
      <c r="D18" s="8">
        <v>54756</v>
      </c>
      <c r="E18" s="4">
        <v>4563</v>
      </c>
    </row>
    <row r="19" spans="1:5" x14ac:dyDescent="0.25">
      <c r="A19" s="3" t="s">
        <v>4</v>
      </c>
      <c r="B19" s="4">
        <v>55308</v>
      </c>
      <c r="C19" s="6">
        <v>4609</v>
      </c>
      <c r="D19" s="8">
        <v>56880</v>
      </c>
      <c r="E19" s="4">
        <v>4740</v>
      </c>
    </row>
    <row r="20" spans="1:5" x14ac:dyDescent="0.25">
      <c r="A20" s="3" t="s">
        <v>2</v>
      </c>
      <c r="B20" s="4">
        <v>57528</v>
      </c>
      <c r="C20" s="6">
        <v>4794</v>
      </c>
      <c r="D20" s="8">
        <v>59100</v>
      </c>
      <c r="E20" s="4">
        <v>4925</v>
      </c>
    </row>
    <row r="21" spans="1:5" x14ac:dyDescent="0.25">
      <c r="A21" s="3" t="s">
        <v>22</v>
      </c>
      <c r="B21" s="4">
        <v>59736</v>
      </c>
      <c r="C21" s="6">
        <v>4978</v>
      </c>
      <c r="D21" s="8">
        <v>61308</v>
      </c>
      <c r="E21" s="4">
        <v>5109</v>
      </c>
    </row>
    <row r="23" spans="1:5" x14ac:dyDescent="0.25">
      <c r="A23" s="23" t="s">
        <v>14</v>
      </c>
      <c r="B23" s="23"/>
      <c r="C23" s="23"/>
      <c r="D23" s="23"/>
      <c r="E23" s="23"/>
    </row>
  </sheetData>
  <mergeCells count="13">
    <mergeCell ref="A23:E23"/>
    <mergeCell ref="A8:E8"/>
    <mergeCell ref="A1:E1"/>
    <mergeCell ref="A2:E2"/>
    <mergeCell ref="A3:E3"/>
    <mergeCell ref="A4:E4"/>
    <mergeCell ref="A5:E5"/>
    <mergeCell ref="A6:E6"/>
    <mergeCell ref="A7:E7"/>
    <mergeCell ref="A10:A12"/>
    <mergeCell ref="B10:E12"/>
    <mergeCell ref="B14:C14"/>
    <mergeCell ref="D14:E14"/>
  </mergeCells>
  <printOptions horizontalCentered="1"/>
  <pageMargins left="0.25" right="0.25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workbookViewId="0">
      <selection activeCell="A4" sqref="A4"/>
    </sheetView>
  </sheetViews>
  <sheetFormatPr defaultColWidth="9.140625" defaultRowHeight="15.75" x14ac:dyDescent="0.25"/>
  <cols>
    <col min="1" max="1" width="22.85546875" style="1" customWidth="1"/>
    <col min="2" max="5" width="12.85546875" style="1" customWidth="1"/>
    <col min="6" max="6" width="11.28515625" style="1" bestFit="1" customWidth="1"/>
    <col min="7" max="16384" width="9.140625" style="1"/>
  </cols>
  <sheetData>
    <row r="1" spans="1:7" x14ac:dyDescent="0.25">
      <c r="A1" s="24" t="s">
        <v>16</v>
      </c>
      <c r="B1" s="24"/>
      <c r="C1" s="24"/>
      <c r="D1" s="24"/>
      <c r="E1" s="24"/>
      <c r="F1" s="24"/>
      <c r="G1" s="24"/>
    </row>
    <row r="3" spans="1:7" x14ac:dyDescent="0.25">
      <c r="A3" s="10" t="s">
        <v>24</v>
      </c>
      <c r="B3" s="10" t="s">
        <v>17</v>
      </c>
      <c r="C3" s="10" t="s">
        <v>18</v>
      </c>
      <c r="D3" s="10" t="s">
        <v>19</v>
      </c>
      <c r="E3" s="10" t="s">
        <v>25</v>
      </c>
      <c r="F3" s="21" t="s">
        <v>26</v>
      </c>
      <c r="G3" s="21" t="s">
        <v>27</v>
      </c>
    </row>
    <row r="4" spans="1:7" x14ac:dyDescent="0.25">
      <c r="A4" s="12"/>
      <c r="B4" s="13"/>
      <c r="C4" s="13" t="str">
        <f t="shared" ref="C4" si="0">IF(DATE(YEAR(B4)+1,MONTH(B4),DAY(B4))-1=365,"",DATE(YEAR(B4)+1,MONTH(B4),DAY(B4))-1)</f>
        <v/>
      </c>
      <c r="D4" s="12" t="str">
        <f>IFERROR(MONTH(C4)-MONTH(B4)+(YEAR(C4)-YEAR(B4))*12,"")</f>
        <v/>
      </c>
      <c r="E4" s="14" t="str">
        <f>IFERROR(VLOOKUP($A4,$A$22:$E$27,4,FALSE),"")</f>
        <v/>
      </c>
      <c r="F4" s="22"/>
      <c r="G4" s="22"/>
    </row>
    <row r="5" spans="1:7" x14ac:dyDescent="0.25">
      <c r="A5" s="12"/>
      <c r="B5" s="13" t="str">
        <f>IFERROR(C4+1,"")</f>
        <v/>
      </c>
      <c r="C5" s="13" t="str">
        <f>IFERROR(IF(DATE(YEAR(B5)+1,MONTH(B5),DAY(B5))-1=365,"",DATE(YEAR(B5)+1,MONTH(B5),DAY(B5))-1),"")</f>
        <v/>
      </c>
      <c r="D5" s="12" t="str">
        <f t="shared" ref="D5:D6" si="1">IFERROR(MONTH(C5)-MONTH(B5)+(YEAR(C5)-YEAR(B5))*12,"")</f>
        <v/>
      </c>
      <c r="E5" s="14" t="str">
        <f t="shared" ref="E5:E13" si="2">IFERROR(VLOOKUP($A5,$A$22:$E$27,4,FALSE),"")</f>
        <v/>
      </c>
      <c r="F5" s="22"/>
      <c r="G5" s="22"/>
    </row>
    <row r="6" spans="1:7" x14ac:dyDescent="0.25">
      <c r="A6" s="12"/>
      <c r="B6" s="13"/>
      <c r="C6" s="13" t="str">
        <f t="shared" ref="C6:C13" si="3">IFERROR(IF(DATE(YEAR(B6)+1,MONTH(B6),DAY(B6))-1=365,"",DATE(YEAR(B6)+1,MONTH(B6),DAY(B6))-1),"")</f>
        <v/>
      </c>
      <c r="D6" s="12" t="str">
        <f t="shared" si="1"/>
        <v/>
      </c>
      <c r="E6" s="14" t="str">
        <f t="shared" si="2"/>
        <v/>
      </c>
      <c r="F6" s="22"/>
      <c r="G6" s="22"/>
    </row>
    <row r="7" spans="1:7" x14ac:dyDescent="0.25">
      <c r="A7" s="12"/>
      <c r="B7" s="13"/>
      <c r="C7" s="13" t="str">
        <f t="shared" si="3"/>
        <v/>
      </c>
      <c r="D7" s="12" t="str">
        <f t="shared" ref="D7:D13" si="4">IFERROR(MONTH(C7)-MONTH(B7)+(YEAR(C7)-YEAR(B7))*12,"")</f>
        <v/>
      </c>
      <c r="E7" s="14" t="str">
        <f t="shared" si="2"/>
        <v/>
      </c>
      <c r="F7" s="22"/>
      <c r="G7" s="22"/>
    </row>
    <row r="8" spans="1:7" x14ac:dyDescent="0.25">
      <c r="A8" s="12"/>
      <c r="B8" s="13"/>
      <c r="C8" s="13" t="str">
        <f t="shared" si="3"/>
        <v/>
      </c>
      <c r="D8" s="12" t="str">
        <f t="shared" si="4"/>
        <v/>
      </c>
      <c r="E8" s="14" t="str">
        <f t="shared" si="2"/>
        <v/>
      </c>
      <c r="F8" s="22"/>
      <c r="G8" s="22"/>
    </row>
    <row r="9" spans="1:7" x14ac:dyDescent="0.25">
      <c r="A9" s="12"/>
      <c r="B9" s="13"/>
      <c r="C9" s="13" t="str">
        <f t="shared" si="3"/>
        <v/>
      </c>
      <c r="D9" s="12" t="str">
        <f t="shared" si="4"/>
        <v/>
      </c>
      <c r="E9" s="14" t="str">
        <f t="shared" si="2"/>
        <v/>
      </c>
      <c r="F9" s="22"/>
      <c r="G9" s="22"/>
    </row>
    <row r="10" spans="1:7" x14ac:dyDescent="0.25">
      <c r="A10" s="12"/>
      <c r="B10" s="13"/>
      <c r="C10" s="13" t="str">
        <f t="shared" si="3"/>
        <v/>
      </c>
      <c r="D10" s="12" t="str">
        <f t="shared" si="4"/>
        <v/>
      </c>
      <c r="E10" s="14" t="str">
        <f t="shared" si="2"/>
        <v/>
      </c>
      <c r="F10" s="22"/>
      <c r="G10" s="22"/>
    </row>
    <row r="11" spans="1:7" x14ac:dyDescent="0.25">
      <c r="A11" s="12"/>
      <c r="B11" s="13"/>
      <c r="C11" s="13" t="str">
        <f t="shared" si="3"/>
        <v/>
      </c>
      <c r="D11" s="12" t="str">
        <f t="shared" si="4"/>
        <v/>
      </c>
      <c r="E11" s="14" t="str">
        <f t="shared" si="2"/>
        <v/>
      </c>
      <c r="F11" s="22"/>
      <c r="G11" s="22"/>
    </row>
    <row r="12" spans="1:7" x14ac:dyDescent="0.25">
      <c r="A12" s="12"/>
      <c r="B12" s="13"/>
      <c r="C12" s="13" t="str">
        <f t="shared" si="3"/>
        <v/>
      </c>
      <c r="D12" s="12" t="str">
        <f t="shared" si="4"/>
        <v/>
      </c>
      <c r="E12" s="14" t="str">
        <f t="shared" si="2"/>
        <v/>
      </c>
      <c r="F12" s="22"/>
      <c r="G12" s="22"/>
    </row>
    <row r="13" spans="1:7" x14ac:dyDescent="0.25">
      <c r="A13" s="12"/>
      <c r="B13" s="13"/>
      <c r="C13" s="13" t="str">
        <f t="shared" si="3"/>
        <v/>
      </c>
      <c r="D13" s="12" t="str">
        <f t="shared" si="4"/>
        <v/>
      </c>
      <c r="E13" s="14" t="str">
        <f t="shared" si="2"/>
        <v/>
      </c>
      <c r="F13" s="22"/>
      <c r="G13" s="22"/>
    </row>
    <row r="14" spans="1:7" x14ac:dyDescent="0.25">
      <c r="A14" s="16"/>
      <c r="B14" s="17"/>
      <c r="C14" s="17"/>
      <c r="D14" s="17"/>
      <c r="E14" s="16"/>
    </row>
    <row r="15" spans="1:7" ht="16.5" thickBot="1" x14ac:dyDescent="0.3">
      <c r="A15" s="32" t="s">
        <v>20</v>
      </c>
      <c r="B15" s="32"/>
      <c r="C15" s="32"/>
      <c r="D15" s="15">
        <f>SUM(D4:D14)</f>
        <v>0</v>
      </c>
    </row>
    <row r="16" spans="1:7" ht="16.5" thickTop="1" x14ac:dyDescent="0.25">
      <c r="A16" s="30" t="s">
        <v>21</v>
      </c>
      <c r="B16" s="30"/>
      <c r="C16" s="30"/>
      <c r="D16" s="9">
        <f>60-D15</f>
        <v>60</v>
      </c>
    </row>
    <row r="17" spans="1:5" x14ac:dyDescent="0.25">
      <c r="A17" s="31" t="str">
        <f>"Approx. End of Postdoctoral Work: "&amp;TEXT(IF(DATE(YEAR(B4)+5,MONTH(B4),DAY(B4))-1=365,"",DATE(YEAR(B4)+5,MONTH(B4),DAY(B4))-1),"MM/DD/YYYY")</f>
        <v>Approx. End of Postdoctoral Work: 12/30/1904</v>
      </c>
      <c r="B17" s="31"/>
      <c r="C17" s="31"/>
      <c r="E17" s="11"/>
    </row>
    <row r="20" spans="1:5" x14ac:dyDescent="0.25">
      <c r="B20" s="27">
        <v>43252</v>
      </c>
      <c r="C20" s="28"/>
      <c r="D20" s="29">
        <v>43435</v>
      </c>
      <c r="E20" s="27"/>
    </row>
    <row r="21" spans="1:5" x14ac:dyDescent="0.25">
      <c r="B21" s="2" t="s">
        <v>13</v>
      </c>
      <c r="C21" s="5" t="s">
        <v>1</v>
      </c>
      <c r="D21" s="7" t="s">
        <v>13</v>
      </c>
      <c r="E21" s="2" t="s">
        <v>1</v>
      </c>
    </row>
    <row r="22" spans="1:5" x14ac:dyDescent="0.25">
      <c r="A22" s="3" t="s">
        <v>23</v>
      </c>
      <c r="B22" s="4">
        <v>49188</v>
      </c>
      <c r="C22" s="6">
        <f t="shared" ref="C22:C27" si="5">$B22/12</f>
        <v>4099</v>
      </c>
      <c r="D22" s="8">
        <v>50760</v>
      </c>
      <c r="E22" s="4">
        <f t="shared" ref="E22:E27" si="6">$D22/12</f>
        <v>4230</v>
      </c>
    </row>
    <row r="23" spans="1:5" x14ac:dyDescent="0.25">
      <c r="A23" s="3" t="s">
        <v>0</v>
      </c>
      <c r="B23" s="4">
        <v>51324</v>
      </c>
      <c r="C23" s="6">
        <f t="shared" si="5"/>
        <v>4277</v>
      </c>
      <c r="D23" s="8">
        <v>52896</v>
      </c>
      <c r="E23" s="4">
        <f t="shared" si="6"/>
        <v>4408</v>
      </c>
    </row>
    <row r="24" spans="1:5" x14ac:dyDescent="0.25">
      <c r="A24" s="3" t="s">
        <v>3</v>
      </c>
      <c r="B24" s="4">
        <v>53184</v>
      </c>
      <c r="C24" s="6">
        <f t="shared" si="5"/>
        <v>4432</v>
      </c>
      <c r="D24" s="8">
        <v>54756</v>
      </c>
      <c r="E24" s="4">
        <f t="shared" si="6"/>
        <v>4563</v>
      </c>
    </row>
    <row r="25" spans="1:5" x14ac:dyDescent="0.25">
      <c r="A25" s="3" t="s">
        <v>4</v>
      </c>
      <c r="B25" s="4">
        <v>55308</v>
      </c>
      <c r="C25" s="6">
        <f t="shared" si="5"/>
        <v>4609</v>
      </c>
      <c r="D25" s="8">
        <v>56880</v>
      </c>
      <c r="E25" s="4">
        <f t="shared" si="6"/>
        <v>4740</v>
      </c>
    </row>
    <row r="26" spans="1:5" x14ac:dyDescent="0.25">
      <c r="A26" s="3" t="s">
        <v>2</v>
      </c>
      <c r="B26" s="4">
        <v>57528</v>
      </c>
      <c r="C26" s="6">
        <f t="shared" si="5"/>
        <v>4794</v>
      </c>
      <c r="D26" s="8">
        <v>59100</v>
      </c>
      <c r="E26" s="4">
        <f t="shared" si="6"/>
        <v>4925</v>
      </c>
    </row>
    <row r="27" spans="1:5" x14ac:dyDescent="0.25">
      <c r="A27" s="3" t="s">
        <v>22</v>
      </c>
      <c r="B27" s="4">
        <v>59736</v>
      </c>
      <c r="C27" s="6">
        <f t="shared" si="5"/>
        <v>4978</v>
      </c>
      <c r="D27" s="8">
        <v>61308</v>
      </c>
      <c r="E27" s="4">
        <f t="shared" si="6"/>
        <v>5109</v>
      </c>
    </row>
  </sheetData>
  <mergeCells count="6">
    <mergeCell ref="A1:G1"/>
    <mergeCell ref="B20:C20"/>
    <mergeCell ref="D20:E20"/>
    <mergeCell ref="A16:C16"/>
    <mergeCell ref="A17:C17"/>
    <mergeCell ref="A15:C15"/>
  </mergeCells>
  <dataValidations count="1">
    <dataValidation type="list" allowBlank="1" showInputMessage="1" showErrorMessage="1" sqref="A4:A13">
      <formula1>Levels</formula1>
    </dataValidation>
  </dataValidations>
  <printOptions horizontalCentered="1"/>
  <pageMargins left="0.25" right="0.25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workbookViewId="0">
      <selection activeCell="H13" sqref="H13"/>
    </sheetView>
  </sheetViews>
  <sheetFormatPr defaultRowHeight="15.75" x14ac:dyDescent="0.25"/>
  <cols>
    <col min="1" max="1" width="22.85546875" style="1" customWidth="1"/>
    <col min="2" max="5" width="12.85546875" style="1" customWidth="1"/>
    <col min="6" max="16384" width="9.140625" style="1"/>
  </cols>
  <sheetData>
    <row r="1" spans="1:5" x14ac:dyDescent="0.25">
      <c r="A1" s="33" t="s">
        <v>16</v>
      </c>
      <c r="B1" s="33"/>
      <c r="C1" s="33"/>
      <c r="D1" s="33"/>
      <c r="E1" s="33"/>
    </row>
    <row r="3" spans="1:5" x14ac:dyDescent="0.25">
      <c r="A3" s="10" t="s">
        <v>24</v>
      </c>
      <c r="B3" s="10" t="s">
        <v>17</v>
      </c>
      <c r="C3" s="10" t="s">
        <v>18</v>
      </c>
      <c r="D3" s="10" t="s">
        <v>19</v>
      </c>
      <c r="E3" s="10" t="s">
        <v>25</v>
      </c>
    </row>
    <row r="4" spans="1:5" x14ac:dyDescent="0.25">
      <c r="A4" s="12" t="s">
        <v>23</v>
      </c>
      <c r="B4" s="13">
        <f ca="1">TODAY()</f>
        <v>43551</v>
      </c>
      <c r="C4" s="13">
        <f ca="1">IF(DATE(YEAR($B4)+1,MONTH($B4),DAY($B4))-1=365,"",DATE(YEAR($B4)+1,MONTH($B4),DAY($B4))-1)</f>
        <v>43916</v>
      </c>
      <c r="D4" s="12">
        <f ca="1">IFERROR(MONTH(C4)-MONTH(B4)+(YEAR(C4)-YEAR(B4))*12,"")</f>
        <v>12</v>
      </c>
      <c r="E4" s="14">
        <f>IFERROR(VLOOKUP($A4,$A$22:$E$27,4,FALSE),"")</f>
        <v>50760</v>
      </c>
    </row>
    <row r="5" spans="1:5" x14ac:dyDescent="0.25">
      <c r="A5" s="12" t="s">
        <v>0</v>
      </c>
      <c r="B5" s="13">
        <f ca="1">DATE(YEAR($C4),MONTH($C4),DAY($C4)+1)</f>
        <v>43917</v>
      </c>
      <c r="C5" s="13">
        <f t="shared" ref="C5:C10" ca="1" si="0">IF(DATE(YEAR($B5)+1,MONTH($B5),DAY($B5))-1=365,"",DATE(YEAR($B5)+1,MONTH($B5),DAY($B5))-1)</f>
        <v>44281</v>
      </c>
      <c r="D5" s="12">
        <f ca="1">IFERROR(MONTH(C5)-MONTH(B5)+(YEAR(C5)-YEAR(B5))*12,"")</f>
        <v>12</v>
      </c>
      <c r="E5" s="14">
        <f t="shared" ref="E5:E13" si="1">IFERROR(VLOOKUP($A5,$A$22:$E$27,4,FALSE),"")</f>
        <v>52896</v>
      </c>
    </row>
    <row r="6" spans="1:5" x14ac:dyDescent="0.25">
      <c r="A6" s="12" t="s">
        <v>3</v>
      </c>
      <c r="B6" s="13">
        <f ca="1">DATE(YEAR($C5),MONTH($C5),DAY($C5)+1)</f>
        <v>44282</v>
      </c>
      <c r="C6" s="13">
        <f ca="1">IF(DATE(YEAR($B6),MONTH($B6)+6,DAY($B6))-1=365,"",DATE(YEAR($B6),MONTH($B6)+6,DAY($B6))-1)</f>
        <v>44465</v>
      </c>
      <c r="D6" s="12">
        <f ca="1">IFERROR(MONTH(C6)-MONTH(B6)+(YEAR(C6)-YEAR(B6))*12,"")</f>
        <v>6</v>
      </c>
      <c r="E6" s="14">
        <f t="shared" si="1"/>
        <v>54756</v>
      </c>
    </row>
    <row r="7" spans="1:5" x14ac:dyDescent="0.25">
      <c r="A7" s="12" t="s">
        <v>3</v>
      </c>
      <c r="B7" s="13">
        <f ca="1">DATE(YEAR($C6),MONTH($C6),DAY($C6)+1)</f>
        <v>44466</v>
      </c>
      <c r="C7" s="13">
        <f ca="1">IF(DATE(YEAR($B7),MONTH($B7)+6,DAY($B7))-1=365,"",DATE(YEAR($B7),MONTH($B7)+6,DAY($B7))-1)</f>
        <v>44646</v>
      </c>
      <c r="D7" s="12">
        <f t="shared" ref="D7:D13" ca="1" si="2">IFERROR(MONTH(C7)-MONTH(B7)+(YEAR(C7)-YEAR(B7))*12,"")</f>
        <v>6</v>
      </c>
      <c r="E7" s="14">
        <f t="shared" si="1"/>
        <v>54756</v>
      </c>
    </row>
    <row r="8" spans="1:5" x14ac:dyDescent="0.25">
      <c r="A8" s="12" t="s">
        <v>4</v>
      </c>
      <c r="B8" s="13">
        <f ca="1">DATE(YEAR($C7),MONTH($C7),DAY($C7)+1)</f>
        <v>44647</v>
      </c>
      <c r="C8" s="13">
        <f ca="1">IF(DATE(YEAR($B8),MONTH($B8)+3,DAY($B8))-1=365,"",DATE(YEAR($B8),MONTH($B8)+3,DAY($B8))-1)</f>
        <v>44738</v>
      </c>
      <c r="D8" s="12">
        <f t="shared" ca="1" si="2"/>
        <v>3</v>
      </c>
      <c r="E8" s="14">
        <f t="shared" si="1"/>
        <v>56880</v>
      </c>
    </row>
    <row r="9" spans="1:5" x14ac:dyDescent="0.25">
      <c r="A9" s="12" t="s">
        <v>4</v>
      </c>
      <c r="B9" s="13">
        <f ca="1">DATE(YEAR($C8),MONTH($C8),DAY($C8)+1)</f>
        <v>44739</v>
      </c>
      <c r="C9" s="13">
        <f ca="1">IF(DATE(YEAR($B9),MONTH($B9)+9,DAY($B9))-1=365,"",DATE(YEAR($B9),MONTH($B9)+9,DAY($B9))-1)</f>
        <v>45011</v>
      </c>
      <c r="D9" s="12">
        <f t="shared" ca="1" si="2"/>
        <v>9</v>
      </c>
      <c r="E9" s="14">
        <f t="shared" si="1"/>
        <v>56880</v>
      </c>
    </row>
    <row r="10" spans="1:5" x14ac:dyDescent="0.25">
      <c r="A10" s="12" t="s">
        <v>2</v>
      </c>
      <c r="B10" s="13">
        <f t="shared" ref="B10:B11" ca="1" si="3">DATE(YEAR($C9)+1,MONTH($C9),DAY($C9)+1)</f>
        <v>45378</v>
      </c>
      <c r="C10" s="13">
        <f t="shared" ca="1" si="0"/>
        <v>45742</v>
      </c>
      <c r="D10" s="12">
        <f t="shared" ca="1" si="2"/>
        <v>12</v>
      </c>
      <c r="E10" s="14">
        <f t="shared" si="1"/>
        <v>59100</v>
      </c>
    </row>
    <row r="11" spans="1:5" x14ac:dyDescent="0.25">
      <c r="A11" s="18" t="s">
        <v>22</v>
      </c>
      <c r="B11" s="19">
        <f t="shared" ca="1" si="3"/>
        <v>46108</v>
      </c>
      <c r="C11" s="19">
        <f t="shared" ref="C11:C13" ca="1" si="4">IF(DATE(YEAR(B11)+1,MONTH(B11),DAY(B11))-1=365,"",DATE(YEAR(B11)+1,MONTH(B11),DAY(B11))-1)</f>
        <v>46472</v>
      </c>
      <c r="D11" s="18">
        <f t="shared" ca="1" si="2"/>
        <v>12</v>
      </c>
      <c r="E11" s="20">
        <f t="shared" si="1"/>
        <v>61308</v>
      </c>
    </row>
    <row r="12" spans="1:5" x14ac:dyDescent="0.25">
      <c r="A12" s="12"/>
      <c r="B12" s="13"/>
      <c r="C12" s="13" t="str">
        <f t="shared" si="4"/>
        <v/>
      </c>
      <c r="D12" s="12" t="str">
        <f t="shared" si="2"/>
        <v/>
      </c>
      <c r="E12" s="14" t="str">
        <f t="shared" si="1"/>
        <v/>
      </c>
    </row>
    <row r="13" spans="1:5" x14ac:dyDescent="0.25">
      <c r="A13" s="12"/>
      <c r="B13" s="13"/>
      <c r="C13" s="13" t="str">
        <f t="shared" si="4"/>
        <v/>
      </c>
      <c r="D13" s="12" t="str">
        <f t="shared" si="2"/>
        <v/>
      </c>
      <c r="E13" s="14" t="str">
        <f t="shared" si="1"/>
        <v/>
      </c>
    </row>
    <row r="14" spans="1:5" x14ac:dyDescent="0.25">
      <c r="A14" s="16"/>
      <c r="B14" s="17"/>
      <c r="C14" s="17"/>
      <c r="D14" s="17"/>
      <c r="E14" s="16"/>
    </row>
    <row r="15" spans="1:5" ht="16.5" thickBot="1" x14ac:dyDescent="0.3">
      <c r="A15" s="32" t="s">
        <v>20</v>
      </c>
      <c r="B15" s="32"/>
      <c r="C15" s="32"/>
      <c r="D15" s="15"/>
      <c r="E15" s="15">
        <f ca="1">SUM(D4:D14)</f>
        <v>72</v>
      </c>
    </row>
    <row r="16" spans="1:5" ht="16.5" thickTop="1" x14ac:dyDescent="0.25">
      <c r="A16" s="30" t="s">
        <v>21</v>
      </c>
      <c r="B16" s="30"/>
      <c r="C16" s="30"/>
      <c r="E16" s="9">
        <f ca="1">60-E15</f>
        <v>-12</v>
      </c>
    </row>
    <row r="17" spans="1:5" x14ac:dyDescent="0.25">
      <c r="A17" s="31" t="str">
        <f ca="1">"End of Postdoctoral Work: "&amp;TEXT(IF(DATE(YEAR(B4)+5,MONTH(B4),DAY(B4))-1=365,"",DATE(YEAR(B4)+5,MONTH(B4),DAY(B4))-1),"MM/DD/YYYY")</f>
        <v>End of Postdoctoral Work: 03/26/2024</v>
      </c>
      <c r="B17" s="31"/>
      <c r="C17" s="31"/>
      <c r="E17" s="11"/>
    </row>
    <row r="20" spans="1:5" x14ac:dyDescent="0.25">
      <c r="B20" s="27">
        <v>43252</v>
      </c>
      <c r="C20" s="28"/>
      <c r="D20" s="29">
        <v>43435</v>
      </c>
      <c r="E20" s="27"/>
    </row>
    <row r="21" spans="1:5" x14ac:dyDescent="0.25">
      <c r="B21" s="2" t="s">
        <v>13</v>
      </c>
      <c r="C21" s="5" t="s">
        <v>1</v>
      </c>
      <c r="D21" s="7" t="s">
        <v>13</v>
      </c>
      <c r="E21" s="2" t="s">
        <v>1</v>
      </c>
    </row>
    <row r="22" spans="1:5" x14ac:dyDescent="0.25">
      <c r="A22" s="3" t="s">
        <v>23</v>
      </c>
      <c r="B22" s="4">
        <v>49188</v>
      </c>
      <c r="C22" s="6">
        <f t="shared" ref="C22:C27" si="5">$B22/12</f>
        <v>4099</v>
      </c>
      <c r="D22" s="8">
        <v>50760</v>
      </c>
      <c r="E22" s="4">
        <f t="shared" ref="E22:E27" si="6">$D22/12</f>
        <v>4230</v>
      </c>
    </row>
    <row r="23" spans="1:5" x14ac:dyDescent="0.25">
      <c r="A23" s="3" t="s">
        <v>0</v>
      </c>
      <c r="B23" s="4">
        <v>51324</v>
      </c>
      <c r="C23" s="6">
        <f t="shared" si="5"/>
        <v>4277</v>
      </c>
      <c r="D23" s="8">
        <v>52896</v>
      </c>
      <c r="E23" s="4">
        <f t="shared" si="6"/>
        <v>4408</v>
      </c>
    </row>
    <row r="24" spans="1:5" x14ac:dyDescent="0.25">
      <c r="A24" s="3" t="s">
        <v>3</v>
      </c>
      <c r="B24" s="4">
        <v>53184</v>
      </c>
      <c r="C24" s="6">
        <f t="shared" si="5"/>
        <v>4432</v>
      </c>
      <c r="D24" s="8">
        <v>54756</v>
      </c>
      <c r="E24" s="4">
        <f t="shared" si="6"/>
        <v>4563</v>
      </c>
    </row>
    <row r="25" spans="1:5" x14ac:dyDescent="0.25">
      <c r="A25" s="3" t="s">
        <v>4</v>
      </c>
      <c r="B25" s="4">
        <v>55308</v>
      </c>
      <c r="C25" s="6">
        <f t="shared" si="5"/>
        <v>4609</v>
      </c>
      <c r="D25" s="8">
        <v>56880</v>
      </c>
      <c r="E25" s="4">
        <f t="shared" si="6"/>
        <v>4740</v>
      </c>
    </row>
    <row r="26" spans="1:5" x14ac:dyDescent="0.25">
      <c r="A26" s="3" t="s">
        <v>2</v>
      </c>
      <c r="B26" s="4">
        <v>57528</v>
      </c>
      <c r="C26" s="6">
        <f t="shared" si="5"/>
        <v>4794</v>
      </c>
      <c r="D26" s="8">
        <v>59100</v>
      </c>
      <c r="E26" s="4">
        <f t="shared" si="6"/>
        <v>4925</v>
      </c>
    </row>
    <row r="27" spans="1:5" x14ac:dyDescent="0.25">
      <c r="A27" s="3" t="s">
        <v>22</v>
      </c>
      <c r="B27" s="4">
        <v>59736</v>
      </c>
      <c r="C27" s="6">
        <f t="shared" si="5"/>
        <v>4978</v>
      </c>
      <c r="D27" s="8">
        <v>61308</v>
      </c>
      <c r="E27" s="4">
        <f t="shared" si="6"/>
        <v>5109</v>
      </c>
    </row>
  </sheetData>
  <mergeCells count="6">
    <mergeCell ref="A1:E1"/>
    <mergeCell ref="A15:C15"/>
    <mergeCell ref="A16:C16"/>
    <mergeCell ref="A17:C17"/>
    <mergeCell ref="B20:C20"/>
    <mergeCell ref="D20:E20"/>
  </mergeCells>
  <dataValidations count="1">
    <dataValidation type="list" allowBlank="1" showInputMessage="1" showErrorMessage="1" sqref="A4:A13">
      <formula1>Levels</formula1>
    </dataValidation>
  </dataValidations>
  <printOptions horizontalCentered="1"/>
  <pageMargins left="0.25" right="0.25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Table 23</vt:lpstr>
      <vt:lpstr>Postdoc Exp Level Worksheet</vt:lpstr>
      <vt:lpstr>EXAMPLE A</vt:lpstr>
      <vt:lpstr>'EXAMPLE A'!Levels</vt:lpstr>
      <vt:lpstr>Levels</vt:lpstr>
      <vt:lpstr>'Table 23'!t23PostDoc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APSU-Analyst</dc:creator>
  <cp:lastModifiedBy>Eric Chong</cp:lastModifiedBy>
  <cp:lastPrinted>2018-07-03T22:14:09Z</cp:lastPrinted>
  <dcterms:created xsi:type="dcterms:W3CDTF">2018-05-11T15:36:30Z</dcterms:created>
  <dcterms:modified xsi:type="dcterms:W3CDTF">2019-03-27T17:06:21Z</dcterms:modified>
</cp:coreProperties>
</file>